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dp" ContentType="image/vnd.ms-photo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ЭтаКнига1"/>
  <bookViews>
    <workbookView xWindow="0" yWindow="0" windowWidth="28800" windowHeight="12300" activeTab="0"/>
  </bookViews>
  <sheets>
    <sheet name="Калькулятор" sheetId="1" r:id="rId1"/>
    <sheet name="коэф." sheetId="2" state="hidden" r:id="rId2"/>
    <sheet name="Table 0 (2)" sheetId="4" state="hidden" r:id="rId3"/>
  </sheets>
  <definedNames>
    <definedName name="ExternalData_1" localSheetId="2" hidden="1">'Table 0 (2)'!$A$1:$B$15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keepAlive="1" name="Запрос — Table 0 (2)" description="Соединение с запросом &quot;Table 0 (2)&quot; в книге." type="5" refreshedVersion="7" background="1" saveData="1">
    <dbPr connection="Provider=Microsoft.Mashup.OleDb.1;Data Source=$Workbook$;Location=Table 0 (2);Extended Properties=&quot;&quot;" command="SELECT * FROM [Table 0 (2)]"/>
  </connection>
</connections>
</file>

<file path=xl/sharedStrings.xml><?xml version="1.0" encoding="utf-8"?>
<sst xmlns="http://schemas.openxmlformats.org/spreadsheetml/2006/main" count="211" uniqueCount="171">
  <si>
    <t>Калькулятор</t>
  </si>
  <si>
    <t>Да</t>
  </si>
  <si>
    <t>Брянская область</t>
  </si>
  <si>
    <t>AAA</t>
  </si>
  <si>
    <t>Нет</t>
  </si>
  <si>
    <t>Диапазон процентной ставки</t>
  </si>
  <si>
    <t>Ориентировочная величина расходов на размещение относительно объема выпуска, %</t>
  </si>
  <si>
    <t>Диапазон процентной ставки с учетом расходов на размещение</t>
  </si>
  <si>
    <t>№</t>
  </si>
  <si>
    <t>ТЕМА</t>
  </si>
  <si>
    <t>НАЗВАНИЕ КОЭФ-ТА</t>
  </si>
  <si>
    <t>КОЭФ-Т</t>
  </si>
  <si>
    <t>СОДЕРЖАНИЕ</t>
  </si>
  <si>
    <t>РАСШИФРОВКА ТЕМЫ</t>
  </si>
  <si>
    <t xml:space="preserve">ВАРИАНТ ОТВЕТА </t>
  </si>
  <si>
    <t xml:space="preserve">C </t>
  </si>
  <si>
    <t>Объем эмиссии</t>
  </si>
  <si>
    <t>Пользователь вносит (в руб.)</t>
  </si>
  <si>
    <t>Укажите в рублях планируемый объем эмиссии</t>
  </si>
  <si>
    <t>Объем выручки</t>
  </si>
  <si>
    <t>-</t>
  </si>
  <si>
    <t>1+2</t>
  </si>
  <si>
    <t>Эмиссия/выручка </t>
  </si>
  <si>
    <t xml:space="preserve">EM_INCOME </t>
  </si>
  <si>
    <t>Расчетный показатель</t>
  </si>
  <si>
    <t>Регион эмитента</t>
  </si>
  <si>
    <t>Пользователь выбирает</t>
  </si>
  <si>
    <t>Укажите регион эмиссии облигаций</t>
  </si>
  <si>
    <t>ВРП на душу</t>
  </si>
  <si>
    <t>LNVRPCAPITA  </t>
  </si>
  <si>
    <t>Кредитный рейтинг</t>
  </si>
  <si>
    <t xml:space="preserve">RATE </t>
  </si>
  <si>
    <t>Укажите кредитный рейтинг вашей компании</t>
  </si>
  <si>
    <t>Текущая доходность ОФЗ</t>
  </si>
  <si>
    <t xml:space="preserve">GOVPROFIT </t>
  </si>
  <si>
    <t>Пользователь вносит (в %)</t>
  </si>
  <si>
    <t>(доступна на сайте ЦБ РФ)</t>
  </si>
  <si>
    <t>Первый выпуск</t>
  </si>
  <si>
    <t xml:space="preserve">FIRST </t>
  </si>
  <si>
    <t>Пользователь выбирает (Да=1/Нет=0)</t>
  </si>
  <si>
    <t>Является ли планируемый выпуск первым для вашей компании?</t>
  </si>
  <si>
    <t>PUT  </t>
  </si>
  <si>
    <t>Амортизируемость эмиссии</t>
  </si>
  <si>
    <t xml:space="preserve">DEPR </t>
  </si>
  <si>
    <t>Является ли планируемый выпуск амортизируемым для вашей компании?</t>
  </si>
  <si>
    <t>Срок обращения</t>
  </si>
  <si>
    <t>Укажите в днях планируемый срок обращения облигаций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</si>
  <si>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</si>
  <si>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</si>
  <si>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</si>
  <si>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</si>
  <si>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</si>
  <si>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</si>
  <si>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</si>
  <si>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</si>
  <si>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</si>
  <si>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</si>
  <si>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</si>
  <si>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</si>
  <si>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</si>
  <si>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</si>
  <si>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</si>
  <si>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Ниже В- или отсутствует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</si>
  <si>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</si>
  <si>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</si>
  <si>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</si>
  <si>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</si>
  <si>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</si>
  <si>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</si>
  <si>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</si>
  <si>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</si>
  <si>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</si>
  <si>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</si>
  <si>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</si>
  <si>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</si>
  <si>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</si>
  <si>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</si>
  <si>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</si>
  <si>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</si>
  <si>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</si>
  <si>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</si>
  <si>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</si>
  <si>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</si>
  <si>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</si>
  <si>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</si>
  <si>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</si>
  <si>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</si>
  <si>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</si>
  <si>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</si>
  <si>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Санкт-Петербург 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</si>
  <si>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</si>
  <si>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</si>
  <si>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</si>
  <si>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</si>
  <si>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</si>
  <si>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</si>
  <si>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</si>
  <si>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</si>
  <si>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</si>
  <si>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</si>
  <si>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</si>
  <si>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</si>
  <si>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</si>
  <si>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</si>
  <si>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</si>
  <si>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</si>
  <si>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</si>
  <si>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</si>
  <si>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</si>
  <si>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</si>
  <si>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</si>
  <si>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</si>
  <si>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</si>
  <si>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</si>
  <si>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</si>
  <si>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</si>
  <si>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</si>
  <si>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</si>
  <si>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</si>
  <si>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</si>
  <si>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</si>
  <si>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 xml:space="preserve">Тюменская область 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</si>
  <si>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</si>
  <si>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</si>
  <si>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</si>
  <si>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</si>
  <si>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</si>
  <si>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 xml:space="preserve">Красноярский край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</si>
  <si>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</si>
  <si>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</si>
  <si>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</si>
  <si>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</si>
  <si>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</si>
  <si>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</si>
  <si>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</si>
  <si>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</si>
  <si>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</si>
  <si>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</si>
  <si>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</si>
  <si>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</si>
  <si>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</si>
  <si>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</si>
  <si>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</si>
  <si>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</si>
  <si>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Наличие put-оферты </t>
  </si>
  <si>
    <t>ln</t>
  </si>
  <si>
    <t>Название</t>
  </si>
  <si>
    <t>Доходность</t>
  </si>
  <si>
    <t>Срок до погашения ( лет )</t>
  </si>
  <si>
    <t>Россия недельные</t>
  </si>
  <si>
    <t>Россия 2-недельные</t>
  </si>
  <si>
    <t>Россия 1-месячные</t>
  </si>
  <si>
    <t>Россия 2-месячные</t>
  </si>
  <si>
    <t>Россия 3-месячные</t>
  </si>
  <si>
    <t>Россия 6-месячные</t>
  </si>
  <si>
    <t>Россия годовые</t>
  </si>
  <si>
    <t>Россия 2-летние</t>
  </si>
  <si>
    <t>Россия 3-летние</t>
  </si>
  <si>
    <t>Россия 5-летние</t>
  </si>
  <si>
    <t>Россия 7-летние</t>
  </si>
  <si>
    <t>Россия 10-летние</t>
  </si>
  <si>
    <t>Россия 15-летние</t>
  </si>
  <si>
    <t>Россия 20-летние</t>
  </si>
  <si>
    <t>%</t>
  </si>
  <si>
    <t>инфа для сверки от 15 марта</t>
  </si>
  <si>
    <t xml:space="preserve">LNEM </t>
  </si>
  <si>
    <t>Укажите величину безрисковой ставки в зависимости от срока погашения (выгружается автоматически), %</t>
  </si>
  <si>
    <t>Предусматривается ли put-опцион?</t>
  </si>
  <si>
    <t>Пользователь вносит (в днях)</t>
  </si>
  <si>
    <t>Укажите в рублях объем выручки компании на конец года</t>
  </si>
  <si>
    <t>Расходы на размещение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</si>
</sst>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&quot;₽&quot;_-;\-* #,##0\ &quot;₽&quot;_-;_-* &quot;-&quot;??\ &quot;₽&quot;_-;_-@_-"/>
    <numFmt numFmtId="166" formatCode="_-* #,##0_-;\-* #,##0_-;_-* &quot;-&quot;??_-;_-@_-"/>
    <numFmt numFmtId="177" formatCode="General"/>
  </numFmts>
  <fonts count="24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Calibri"/>
      <family val="2"/>
    </font>
    <font>
      <i/>
      <u val="single"/>
      <sz val="11"/>
      <color theme="4" tint="-0.4999699890613556"/>
      <name val="Calibri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u val="single"/>
      <sz val="11"/>
      <color theme="0"/>
      <name val="Calibri"/>
      <family val="2"/>
      <scheme val="minor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AA70"/>
        <bgColor indexed="64"/>
      </patternFill>
    </fill>
  </fills>
  <borders count="29">
    <border>
      <left/>
      <right/>
      <top/>
      <bottom/>
      <diagonal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  <border>
      <left style="medium">
        <color theme="2" tint="-0.4999699890613556"/>
      </left>
      <right/>
      <top/>
      <bottom/>
    </border>
    <border>
      <left/>
      <right style="medium">
        <color theme="2" tint="-0.4999699890613556"/>
      </right>
      <top/>
      <bottom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/>
      <bottom style="medium">
        <color theme="2" tint="-0.4999699890613556"/>
      </bottom>
    </border>
    <border>
      <left/>
      <right/>
      <top/>
      <bottom style="medium">
        <color theme="2" tint="-0.4999699890613556"/>
      </bottom>
    </border>
    <border>
      <left/>
      <right style="medium">
        <color theme="2" tint="-0.4999699890613556"/>
      </right>
      <top/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medium">
        <color theme="0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1"/>
      </right>
      <top/>
      <bottom/>
    </border>
    <border>
      <left/>
      <right/>
      <top/>
      <bottom style="thin">
        <color theme="0" tint="-0.24997000396251678"/>
      </bottom>
    </border>
    <border>
      <left/>
      <right style="thin">
        <color theme="1"/>
      </right>
      <top/>
      <bottom style="thin">
        <color theme="0" tint="-0.2499700039625167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</cellStyleXfs>
  <cellXfs count="144">
    <xf numFmtId="0" fontId="0" fillId="0" borderId="0" xfId="0"/>
    <xf numFmtId="0" fontId="3" fillId="0" borderId="0" xfId="22" applyFont="1">
      <alignment/>
      <protection/>
    </xf>
    <xf numFmtId="0" fontId="2" fillId="0" borderId="0" xfId="22">
      <alignment/>
      <protection/>
    </xf>
    <xf numFmtId="0" fontId="3" fillId="2" borderId="1" xfId="22" applyFont="1" applyFill="1" applyBorder="1">
      <alignment/>
      <protection/>
    </xf>
    <xf numFmtId="0" fontId="7" fillId="2" borderId="2" xfId="22" applyFont="1" applyFill="1" applyBorder="1" applyAlignment="1">
      <alignment vertical="center"/>
      <protection/>
    </xf>
    <xf numFmtId="0" fontId="3" fillId="2" borderId="2" xfId="22" applyFont="1" applyFill="1" applyBorder="1">
      <alignment/>
      <protection/>
    </xf>
    <xf numFmtId="0" fontId="3" fillId="2" borderId="2" xfId="22" applyFont="1" applyFill="1" applyBorder="1" applyAlignment="1">
      <alignment wrapText="1"/>
      <protection/>
    </xf>
    <xf numFmtId="0" fontId="3" fillId="2" borderId="3" xfId="22" applyFont="1" applyFill="1" applyBorder="1" applyAlignment="1">
      <alignment wrapText="1"/>
      <protection/>
    </xf>
    <xf numFmtId="0" fontId="2" fillId="0" borderId="0" xfId="22" applyAlignment="1">
      <alignment wrapText="1"/>
      <protection/>
    </xf>
    <xf numFmtId="0" fontId="3" fillId="2" borderId="4" xfId="22" applyFont="1" applyFill="1" applyBorder="1">
      <alignment/>
      <protection/>
    </xf>
    <xf numFmtId="0" fontId="7" fillId="2" borderId="0" xfId="22" applyFont="1" applyFill="1" applyAlignment="1">
      <alignment vertical="center"/>
      <protection/>
    </xf>
    <xf numFmtId="0" fontId="3" fillId="2" borderId="0" xfId="22" applyFont="1" applyFill="1" applyAlignment="1">
      <alignment wrapText="1"/>
      <protection/>
    </xf>
    <xf numFmtId="0" fontId="3" fillId="2" borderId="5" xfId="22" applyFont="1" applyFill="1" applyBorder="1" applyAlignment="1">
      <alignment wrapText="1"/>
      <protection/>
    </xf>
    <xf numFmtId="0" fontId="3" fillId="2" borderId="0" xfId="22" applyFont="1" applyFill="1">
      <alignment/>
      <protection/>
    </xf>
    <xf numFmtId="0" fontId="3" fillId="2" borderId="5" xfId="22" applyFont="1" applyFill="1" applyBorder="1">
      <alignment/>
      <protection/>
    </xf>
    <xf numFmtId="0" fontId="9" fillId="2" borderId="0" xfId="22" applyFont="1" applyFill="1" applyAlignment="1">
      <alignment vertical="top" wrapText="1"/>
      <protection/>
    </xf>
    <xf numFmtId="0" fontId="9" fillId="2" borderId="0" xfId="22" applyFont="1" applyFill="1" applyAlignment="1">
      <alignment horizontal="left" vertical="top" wrapText="1"/>
      <protection/>
    </xf>
    <xf numFmtId="165" fontId="8" fillId="2" borderId="6" xfId="23" applyNumberFormat="1" applyFont="1" applyFill="1" applyBorder="1" applyAlignment="1" applyProtection="1">
      <alignment vertical="center"/>
      <protection locked="0"/>
    </xf>
    <xf numFmtId="164" fontId="8" fillId="2" borderId="6" xfId="24" applyFont="1" applyFill="1" applyBorder="1" applyAlignment="1" applyProtection="1">
      <alignment horizontal="right" vertical="center" indent="2"/>
      <protection locked="0"/>
    </xf>
    <xf numFmtId="0" fontId="7" fillId="2" borderId="0" xfId="22" applyFont="1" applyFill="1" applyAlignment="1">
      <alignment vertical="center" wrapText="1"/>
      <protection/>
    </xf>
    <xf numFmtId="1" fontId="8" fillId="2" borderId="6" xfId="24" applyNumberFormat="1" applyFont="1" applyFill="1" applyBorder="1" applyAlignment="1" applyProtection="1">
      <alignment horizontal="right" vertical="center" indent="2"/>
      <protection locked="0"/>
    </xf>
    <xf numFmtId="0" fontId="3" fillId="0" borderId="7" xfId="22" applyFont="1" applyBorder="1">
      <alignment/>
      <protection/>
    </xf>
    <xf numFmtId="0" fontId="3" fillId="0" borderId="8" xfId="22" applyFont="1" applyBorder="1">
      <alignment/>
      <protection/>
    </xf>
    <xf numFmtId="0" fontId="3" fillId="0" borderId="9" xfId="22" applyFont="1" applyBorder="1">
      <alignment/>
      <protection/>
    </xf>
    <xf numFmtId="0" fontId="3" fillId="2" borderId="3" xfId="22" applyFont="1" applyFill="1" applyBorder="1">
      <alignment/>
      <protection/>
    </xf>
    <xf numFmtId="0" fontId="7" fillId="2" borderId="0" xfId="22" applyFont="1" applyFill="1" applyAlignment="1">
      <alignment horizontal="left" vertical="center" wrapText="1"/>
      <protection/>
    </xf>
    <xf numFmtId="0" fontId="3" fillId="2" borderId="7" xfId="22" applyFont="1" applyFill="1" applyBorder="1">
      <alignment/>
      <protection/>
    </xf>
    <xf numFmtId="0" fontId="3" fillId="2" borderId="8" xfId="22" applyFont="1" applyFill="1" applyBorder="1">
      <alignment/>
      <protection/>
    </xf>
    <xf numFmtId="0" fontId="3" fillId="2" borderId="9" xfId="22" applyFont="1" applyFill="1" applyBorder="1">
      <alignment/>
      <protection/>
    </xf>
    <xf numFmtId="0" fontId="3" fillId="3" borderId="4" xfId="22" applyFont="1" applyFill="1" applyBorder="1">
      <alignment/>
      <protection/>
    </xf>
    <xf numFmtId="0" fontId="3" fillId="3" borderId="0" xfId="22" applyFont="1" applyFill="1">
      <alignment/>
      <protection/>
    </xf>
    <xf numFmtId="0" fontId="3" fillId="3" borderId="5" xfId="22" applyFont="1" applyFill="1" applyBorder="1">
      <alignment/>
      <protection/>
    </xf>
    <xf numFmtId="0" fontId="3" fillId="3" borderId="7" xfId="22" applyFont="1" applyFill="1" applyBorder="1">
      <alignment/>
      <protection/>
    </xf>
    <xf numFmtId="0" fontId="3" fillId="3" borderId="8" xfId="22" applyFont="1" applyFill="1" applyBorder="1">
      <alignment/>
      <protection/>
    </xf>
    <xf numFmtId="0" fontId="3" fillId="3" borderId="9" xfId="22" applyFont="1" applyFill="1" applyBorder="1">
      <alignment/>
      <protection/>
    </xf>
    <xf numFmtId="0" fontId="13" fillId="0" borderId="0" xfId="22" applyFont="1">
      <alignment/>
      <protection/>
    </xf>
    <xf numFmtId="0" fontId="11" fillId="2" borderId="0" xfId="21" applyFont="1" applyFill="1" applyBorder="1" applyAlignment="1">
      <alignment horizontal="right" vertical="top" wrapText="1"/>
    </xf>
    <xf numFmtId="0" fontId="8" fillId="2" borderId="5" xfId="22" applyFont="1" applyFill="1" applyBorder="1" applyAlignment="1">
      <alignment horizontal="left" vertical="center"/>
      <protection/>
    </xf>
    <xf numFmtId="0" fontId="3" fillId="2" borderId="4" xfId="22" applyFont="1" applyFill="1" applyBorder="1" applyAlignment="1">
      <alignment vertical="top"/>
      <protection/>
    </xf>
    <xf numFmtId="0" fontId="3" fillId="2" borderId="0" xfId="22" applyFont="1" applyFill="1" applyAlignment="1">
      <alignment vertical="top"/>
      <protection/>
    </xf>
    <xf numFmtId="0" fontId="3" fillId="2" borderId="5" xfId="22" applyFont="1" applyFill="1" applyBorder="1" applyAlignment="1">
      <alignment vertical="top"/>
      <protection/>
    </xf>
    <xf numFmtId="0" fontId="2" fillId="0" borderId="0" xfId="22" applyAlignment="1">
      <alignment vertical="top"/>
      <protection/>
    </xf>
    <xf numFmtId="0" fontId="2" fillId="0" borderId="0" xfId="22" applyAlignment="1">
      <alignment vertical="top" wrapText="1"/>
      <protection/>
    </xf>
    <xf numFmtId="164" fontId="8" fillId="2" borderId="10" xfId="24" applyFont="1" applyFill="1" applyBorder="1" applyAlignment="1" applyProtection="1">
      <alignment horizontal="center" vertical="center"/>
      <protection locked="0"/>
    </xf>
    <xf numFmtId="2" fontId="8" fillId="2" borderId="11" xfId="22" applyNumberFormat="1" applyFont="1" applyFill="1" applyBorder="1" applyAlignment="1">
      <alignment horizontal="right" vertical="center" wrapText="1"/>
      <protection/>
    </xf>
    <xf numFmtId="164" fontId="8" fillId="2" borderId="10" xfId="24" applyFont="1" applyFill="1" applyBorder="1" applyAlignment="1" applyProtection="1">
      <alignment vertical="center"/>
      <protection locked="0"/>
    </xf>
    <xf numFmtId="0" fontId="9" fillId="2" borderId="0" xfId="22" applyFont="1" applyFill="1" applyAlignment="1">
      <alignment horizontal="left" vertical="top" wrapText="1"/>
      <protection/>
    </xf>
    <xf numFmtId="164" fontId="12" fillId="4" borderId="0" xfId="24" applyFont="1" applyFill="1" applyBorder="1" applyAlignment="1">
      <alignment horizontal="right" vertical="center"/>
    </xf>
    <xf numFmtId="0" fontId="7" fillId="2" borderId="0" xfId="22" applyFont="1" applyFill="1" applyAlignment="1">
      <alignment horizontal="left" vertical="top" wrapText="1"/>
      <protection/>
    </xf>
    <xf numFmtId="0" fontId="4" fillId="3" borderId="1" xfId="22" applyFont="1" applyFill="1" applyBorder="1" applyAlignment="1">
      <alignment horizontal="left" vertical="center" indent="8"/>
      <protection/>
    </xf>
    <xf numFmtId="0" fontId="4" fillId="3" borderId="2" xfId="22" applyFont="1" applyFill="1" applyBorder="1" applyAlignment="1">
      <alignment horizontal="left" vertical="center" indent="8"/>
      <protection/>
    </xf>
    <xf numFmtId="0" fontId="5" fillId="3" borderId="2" xfId="22" applyFont="1" applyFill="1" applyBorder="1" applyAlignment="1">
      <alignment horizontal="left" vertical="center" indent="8"/>
      <protection/>
    </xf>
    <xf numFmtId="0" fontId="5" fillId="3" borderId="3" xfId="22" applyFont="1" applyFill="1" applyBorder="1" applyAlignment="1">
      <alignment horizontal="left" vertical="center" indent="8"/>
      <protection/>
    </xf>
    <xf numFmtId="0" fontId="6" fillId="0" borderId="0" xfId="22" applyFont="1" applyAlignment="1">
      <alignment horizontal="left" vertical="center" wrapText="1"/>
      <protection/>
    </xf>
    <xf numFmtId="0" fontId="14" fillId="0" borderId="12" xfId="22" applyFont="1" applyFill="1" applyBorder="1" applyAlignment="1">
      <alignment horizontal="center" vertical="center" wrapText="1"/>
      <protection/>
    </xf>
    <xf numFmtId="0" fontId="14" fillId="0" borderId="12" xfId="22" applyFont="1" applyFill="1" applyBorder="1" applyAlignment="1">
      <alignment horizontal="center" vertical="center"/>
      <protection/>
    </xf>
    <xf numFmtId="0" fontId="14" fillId="0" borderId="12" xfId="22" applyFont="1" applyFill="1" applyBorder="1" applyAlignment="1">
      <alignment horizontal="center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14" xfId="22" applyFont="1" applyFill="1" applyBorder="1" applyAlignment="1">
      <alignment horizontal="center" vertical="center"/>
      <protection/>
    </xf>
    <xf numFmtId="0" fontId="15" fillId="0" borderId="15" xfId="22" applyFont="1" applyFill="1" applyBorder="1">
      <alignment/>
      <protection/>
    </xf>
    <xf numFmtId="0" fontId="15" fillId="0" borderId="16" xfId="22" applyFont="1" applyFill="1" applyBorder="1">
      <alignment/>
      <protection/>
    </xf>
    <xf numFmtId="0" fontId="15" fillId="0" borderId="17" xfId="22" applyFont="1" applyFill="1" applyBorder="1" applyAlignment="1">
      <alignment horizontal="center"/>
      <protection/>
    </xf>
    <xf numFmtId="0" fontId="15" fillId="0" borderId="12" xfId="22" applyFont="1" applyFill="1" applyBorder="1" applyAlignment="1">
      <alignment horizontal="center" vertical="center" wrapText="1"/>
      <protection/>
    </xf>
    <xf numFmtId="0" fontId="15" fillId="0" borderId="12" xfId="0" applyFont="1" applyFill="1" applyBorder="1"/>
    <xf numFmtId="2" fontId="15" fillId="0" borderId="12" xfId="0" applyNumberFormat="1" applyFont="1" applyFill="1" applyBorder="1"/>
    <xf numFmtId="0" fontId="15" fillId="0" borderId="12" xfId="22" applyFont="1" applyFill="1" applyBorder="1" applyAlignment="1">
      <alignment horizontal="center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14" xfId="22" applyFont="1" applyFill="1" applyBorder="1" applyAlignment="1">
      <alignment horizontal="center" vertical="center"/>
      <protection/>
    </xf>
    <xf numFmtId="0" fontId="15" fillId="0" borderId="12" xfId="22" applyFont="1" applyFill="1" applyBorder="1" applyAlignment="1">
      <alignment horizontal="center"/>
      <protection/>
    </xf>
    <xf numFmtId="0" fontId="15" fillId="0" borderId="12" xfId="22" applyFont="1" applyFill="1" applyBorder="1" applyAlignment="1">
      <alignment vertical="center" wrapText="1"/>
      <protection/>
    </xf>
    <xf numFmtId="0" fontId="15" fillId="0" borderId="12" xfId="22" applyFont="1" applyFill="1" applyBorder="1" applyAlignment="1">
      <alignment horizontal="left" vertical="center"/>
      <protection/>
    </xf>
    <xf numFmtId="0" fontId="16" fillId="0" borderId="12" xfId="22" applyFont="1" applyFill="1" applyBorder="1">
      <alignment/>
      <protection/>
    </xf>
    <xf numFmtId="0" fontId="15" fillId="0" borderId="12" xfId="22" applyFont="1" applyFill="1" applyBorder="1" applyAlignment="1" quotePrefix="1">
      <alignment horizontal="center"/>
      <protection/>
    </xf>
    <xf numFmtId="0" fontId="15" fillId="0" borderId="12" xfId="22" applyFont="1" applyFill="1" applyBorder="1">
      <alignment/>
      <protection/>
    </xf>
    <xf numFmtId="0" fontId="14" fillId="0" borderId="12" xfId="22" applyFont="1" applyFill="1" applyBorder="1">
      <alignment/>
      <protection/>
    </xf>
    <xf numFmtId="0" fontId="14" fillId="0" borderId="15" xfId="22" applyFont="1" applyFill="1" applyBorder="1">
      <alignment/>
      <protection/>
    </xf>
    <xf numFmtId="0" fontId="14" fillId="0" borderId="16" xfId="22" applyFont="1" applyFill="1" applyBorder="1">
      <alignment/>
      <protection/>
    </xf>
    <xf numFmtId="0" fontId="15" fillId="0" borderId="16" xfId="22" applyFont="1" applyFill="1" applyBorder="1" applyAlignment="1">
      <alignment horizontal="center"/>
      <protection/>
    </xf>
    <xf numFmtId="0" fontId="15" fillId="0" borderId="0" xfId="22" applyFont="1" applyFill="1" applyBorder="1">
      <alignment/>
      <protection/>
    </xf>
    <xf numFmtId="0" fontId="16" fillId="0" borderId="16" xfId="22" applyFont="1" applyFill="1" applyBorder="1">
      <alignment/>
      <protection/>
    </xf>
    <xf numFmtId="0" fontId="16" fillId="0" borderId="15" xfId="22" applyFont="1" applyFill="1" applyBorder="1">
      <alignment/>
      <protection/>
    </xf>
    <xf numFmtId="0" fontId="15" fillId="0" borderId="17" xfId="22" applyFont="1" applyFill="1" applyBorder="1" applyAlignment="1">
      <alignment vertical="center" wrapText="1"/>
      <protection/>
    </xf>
    <xf numFmtId="0" fontId="15" fillId="0" borderId="17" xfId="0" applyFont="1" applyFill="1" applyBorder="1"/>
    <xf numFmtId="2" fontId="15" fillId="0" borderId="17" xfId="0" applyNumberFormat="1" applyFont="1" applyFill="1" applyBorder="1"/>
    <xf numFmtId="0" fontId="15" fillId="0" borderId="17" xfId="22" applyFont="1" applyFill="1" applyBorder="1" applyAlignment="1">
      <alignment horizontal="left" vertical="center"/>
      <protection/>
    </xf>
    <xf numFmtId="0" fontId="16" fillId="0" borderId="17" xfId="22" applyFont="1" applyFill="1" applyBorder="1">
      <alignment/>
      <protection/>
    </xf>
    <xf numFmtId="0" fontId="15" fillId="0" borderId="18" xfId="22" applyFont="1" applyFill="1" applyBorder="1" applyAlignment="1">
      <alignment wrapText="1"/>
      <protection/>
    </xf>
    <xf numFmtId="0" fontId="15" fillId="0" borderId="18" xfId="0" applyFont="1" applyFill="1" applyBorder="1"/>
    <xf numFmtId="2" fontId="15" fillId="0" borderId="18" xfId="0" applyNumberFormat="1" applyFont="1" applyFill="1" applyBorder="1"/>
    <xf numFmtId="0" fontId="15" fillId="0" borderId="18" xfId="22" applyFont="1" applyFill="1" applyBorder="1" applyAlignment="1">
      <alignment horizontal="left"/>
      <protection/>
    </xf>
    <xf numFmtId="0" fontId="16" fillId="0" borderId="19" xfId="22" applyFont="1" applyFill="1" applyBorder="1" applyAlignment="1">
      <alignment horizontal="left" wrapText="1"/>
      <protection/>
    </xf>
    <xf numFmtId="0" fontId="16" fillId="0" borderId="18" xfId="22" applyFont="1" applyFill="1" applyBorder="1" applyAlignment="1">
      <alignment horizontal="left" wrapText="1"/>
      <protection/>
    </xf>
    <xf numFmtId="0" fontId="15" fillId="0" borderId="18" xfId="22" applyFont="1" applyFill="1" applyBorder="1">
      <alignment/>
      <protection/>
    </xf>
    <xf numFmtId="0" fontId="15" fillId="0" borderId="20" xfId="22" applyFont="1" applyFill="1" applyBorder="1" applyAlignment="1">
      <alignment horizontal="center"/>
      <protection/>
    </xf>
    <xf numFmtId="0" fontId="15" fillId="0" borderId="21" xfId="22" applyFont="1" applyFill="1" applyBorder="1" applyAlignment="1">
      <alignment vertical="center" wrapText="1"/>
      <protection/>
    </xf>
    <xf numFmtId="0" fontId="15" fillId="0" borderId="21" xfId="0" applyFont="1" applyFill="1" applyBorder="1" applyAlignment="1">
      <alignment vertical="center"/>
    </xf>
    <xf numFmtId="2" fontId="15" fillId="0" borderId="21" xfId="0" applyNumberFormat="1" applyFont="1" applyFill="1" applyBorder="1" applyAlignment="1">
      <alignment vertical="center"/>
    </xf>
    <xf numFmtId="0" fontId="15" fillId="0" borderId="21" xfId="22" applyFont="1" applyFill="1" applyBorder="1" applyAlignment="1">
      <alignment horizontal="left" vertical="center"/>
      <protection/>
    </xf>
    <xf numFmtId="0" fontId="17" fillId="0" borderId="22" xfId="21" applyFont="1" applyFill="1" applyBorder="1" applyAlignment="1">
      <alignment horizontal="left" vertical="center" wrapText="1"/>
    </xf>
    <xf numFmtId="0" fontId="16" fillId="0" borderId="21" xfId="22" applyFont="1" applyFill="1" applyBorder="1" applyAlignment="1">
      <alignment horizontal="left" vertical="center" wrapText="1"/>
      <protection/>
    </xf>
    <xf numFmtId="0" fontId="15" fillId="0" borderId="21" xfId="22" applyFont="1" applyFill="1" applyBorder="1">
      <alignment/>
      <protection/>
    </xf>
    <xf numFmtId="0" fontId="15" fillId="0" borderId="20" xfId="22" applyFont="1" applyFill="1" applyBorder="1" applyAlignment="1">
      <alignment vertical="center" wrapText="1"/>
      <protection/>
    </xf>
    <xf numFmtId="0" fontId="15" fillId="0" borderId="20" xfId="0" applyFont="1" applyFill="1" applyBorder="1"/>
    <xf numFmtId="2" fontId="15" fillId="0" borderId="21" xfId="0" applyNumberFormat="1" applyFont="1" applyFill="1" applyBorder="1"/>
    <xf numFmtId="0" fontId="16" fillId="0" borderId="21" xfId="22" applyFont="1" applyFill="1" applyBorder="1">
      <alignment/>
      <protection/>
    </xf>
    <xf numFmtId="0" fontId="15" fillId="0" borderId="20" xfId="22" applyFont="1" applyFill="1" applyBorder="1">
      <alignment/>
      <protection/>
    </xf>
    <xf numFmtId="0" fontId="18" fillId="0" borderId="16" xfId="22" applyFont="1" applyFill="1" applyBorder="1" applyAlignment="1">
      <alignment horizontal="left" vertical="center" wrapText="1"/>
      <protection/>
    </xf>
    <xf numFmtId="0" fontId="18" fillId="0" borderId="23" xfId="22" applyFont="1" applyFill="1" applyBorder="1" applyAlignment="1">
      <alignment horizontal="left" vertical="center" wrapText="1"/>
      <protection/>
    </xf>
    <xf numFmtId="0" fontId="18" fillId="0" borderId="16" xfId="22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top" wrapText="1"/>
    </xf>
    <xf numFmtId="0" fontId="18" fillId="0" borderId="16" xfId="22" applyFont="1" applyFill="1" applyBorder="1">
      <alignment/>
      <protection/>
    </xf>
    <xf numFmtId="0" fontId="15" fillId="0" borderId="12" xfId="22" applyFont="1" applyFill="1" applyBorder="1" applyAlignment="1">
      <alignment horizontal="center" vertical="top"/>
      <protection/>
    </xf>
    <xf numFmtId="0" fontId="18" fillId="0" borderId="12" xfId="22" applyFont="1" applyFill="1" applyBorder="1" applyAlignment="1">
      <alignment horizontal="center" vertical="top" wrapText="1"/>
      <protection/>
    </xf>
    <xf numFmtId="0" fontId="18" fillId="0" borderId="12" xfId="22" applyFont="1" applyFill="1" applyBorder="1" applyAlignment="1">
      <alignment horizontal="center" vertical="top" wrapText="1"/>
      <protection/>
    </xf>
    <xf numFmtId="0" fontId="19" fillId="0" borderId="12" xfId="22" applyFont="1" applyFill="1" applyBorder="1" applyAlignment="1">
      <alignment horizontal="center" vertical="center" wrapText="1"/>
      <protection/>
    </xf>
    <xf numFmtId="0" fontId="18" fillId="0" borderId="15" xfId="22" applyFont="1" applyFill="1" applyBorder="1" applyAlignment="1">
      <alignment horizontal="center" vertical="center"/>
      <protection/>
    </xf>
    <xf numFmtId="0" fontId="18" fillId="0" borderId="16" xfId="22" applyFont="1" applyFill="1" applyBorder="1" applyAlignment="1">
      <alignment horizontal="left"/>
      <protection/>
    </xf>
    <xf numFmtId="0" fontId="18" fillId="0" borderId="15" xfId="22" applyFont="1" applyFill="1" applyBorder="1" applyAlignment="1">
      <alignment horizontal="center"/>
      <protection/>
    </xf>
    <xf numFmtId="0" fontId="18" fillId="0" borderId="16" xfId="22" applyFont="1" applyFill="1" applyBorder="1" applyAlignment="1">
      <alignment horizontal="center"/>
      <protection/>
    </xf>
    <xf numFmtId="0" fontId="18" fillId="0" borderId="16" xfId="22" applyFont="1" applyFill="1" applyBorder="1" applyAlignment="1">
      <alignment horizontal="left"/>
      <protection/>
    </xf>
    <xf numFmtId="0" fontId="18" fillId="0" borderId="16" xfId="22" applyFont="1" applyFill="1" applyBorder="1" applyAlignment="1">
      <alignment horizontal="left" vertical="center"/>
      <protection/>
    </xf>
    <xf numFmtId="0" fontId="18" fillId="0" borderId="16" xfId="22" applyFont="1" applyFill="1" applyBorder="1" applyAlignment="1">
      <alignment wrapText="1"/>
      <protection/>
    </xf>
    <xf numFmtId="0" fontId="15" fillId="0" borderId="24" xfId="22" applyFont="1" applyFill="1" applyBorder="1" applyAlignment="1">
      <alignment horizontal="center"/>
      <protection/>
    </xf>
    <xf numFmtId="0" fontId="18" fillId="0" borderId="24" xfId="22" applyFont="1" applyFill="1" applyBorder="1" applyAlignment="1">
      <alignment vertical="center"/>
      <protection/>
    </xf>
    <xf numFmtId="0" fontId="18" fillId="0" borderId="25" xfId="22" applyFont="1" applyFill="1" applyBorder="1" applyAlignment="1">
      <alignment vertical="center"/>
      <protection/>
    </xf>
    <xf numFmtId="0" fontId="15" fillId="0" borderId="19" xfId="22" applyFont="1" applyFill="1" applyBorder="1" applyAlignment="1">
      <alignment horizontal="center" vertical="top"/>
      <protection/>
    </xf>
    <xf numFmtId="0" fontId="18" fillId="0" borderId="18" xfId="22" applyFont="1" applyFill="1" applyBorder="1" applyAlignment="1">
      <alignment horizontal="center" vertical="top" wrapText="1"/>
      <protection/>
    </xf>
    <xf numFmtId="0" fontId="18" fillId="0" borderId="18" xfId="22" applyFont="1" applyFill="1" applyBorder="1" applyAlignment="1">
      <alignment horizontal="center" vertical="top" wrapText="1"/>
      <protection/>
    </xf>
    <xf numFmtId="0" fontId="20" fillId="0" borderId="12" xfId="0" applyFont="1" applyFill="1" applyBorder="1" applyAlignment="1">
      <alignment wrapText="1"/>
    </xf>
    <xf numFmtId="166" fontId="20" fillId="0" borderId="12" xfId="20" applyNumberFormat="1" applyFont="1" applyFill="1" applyBorder="1"/>
    <xf numFmtId="43" fontId="15" fillId="0" borderId="15" xfId="20" applyFont="1" applyFill="1" applyBorder="1"/>
    <xf numFmtId="0" fontId="15" fillId="0" borderId="0" xfId="22" applyFont="1" applyFill="1" applyAlignment="1">
      <alignment horizontal="center" vertical="top"/>
      <protection/>
    </xf>
    <xf numFmtId="0" fontId="18" fillId="0" borderId="26" xfId="22" applyFont="1" applyFill="1" applyBorder="1" applyAlignment="1">
      <alignment horizontal="center" vertical="top" wrapText="1"/>
      <protection/>
    </xf>
    <xf numFmtId="0" fontId="18" fillId="0" borderId="26" xfId="22" applyFont="1" applyFill="1" applyBorder="1" applyAlignment="1">
      <alignment horizontal="center" vertical="top" wrapText="1"/>
      <protection/>
    </xf>
    <xf numFmtId="43" fontId="18" fillId="0" borderId="15" xfId="20" applyFont="1" applyFill="1" applyBorder="1" applyAlignment="1">
      <alignment horizontal="center" vertical="center"/>
    </xf>
    <xf numFmtId="0" fontId="21" fillId="0" borderId="12" xfId="0" applyFont="1" applyFill="1" applyBorder="1"/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 wrapText="1"/>
    </xf>
    <xf numFmtId="0" fontId="15" fillId="0" borderId="27" xfId="22" applyFont="1" applyFill="1" applyBorder="1" applyAlignment="1">
      <alignment horizontal="center" vertical="top"/>
      <protection/>
    </xf>
    <xf numFmtId="0" fontId="18" fillId="0" borderId="28" xfId="22" applyFont="1" applyFill="1" applyBorder="1" applyAlignment="1">
      <alignment horizontal="center" vertical="top" wrapText="1"/>
      <protection/>
    </xf>
    <xf numFmtId="0" fontId="18" fillId="0" borderId="16" xfId="22" applyFont="1" applyFill="1" applyBorder="1" applyAlignment="1">
      <alignment vertical="center"/>
      <protection/>
    </xf>
    <xf numFmtId="0" fontId="13" fillId="0" borderId="0" xfId="25" applyFont="1" applyFill="1">
      <alignment/>
      <protection/>
    </xf>
    <xf numFmtId="10" fontId="13" fillId="0" borderId="0" xfId="25" applyNumberFormat="1" applyFont="1" applyFill="1">
      <alignment/>
      <protection/>
    </xf>
    <xf numFmtId="0" fontId="0" fillId="0" borderId="0" xfId="0" applyFon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Обычный 2" xfId="22"/>
    <cellStyle name="Денежный 2" xfId="23"/>
    <cellStyle name="Финансовый 2" xfId="24"/>
    <cellStyle name="Обычный 3" xfId="25"/>
  </cellStyles>
  <dxfs count="4">
    <dxf>
      <font>
        <u val="none"/>
        <strike val="0"/>
        <sz val="11"/>
        <name val="Calibri"/>
        <color auto="1"/>
      </font>
      <fill>
        <patternFill patternType="none"/>
      </fill>
    </dxf>
    <dxf>
      <font>
        <u val="none"/>
        <strike val="0"/>
        <sz val="11"/>
        <name val="Calibri"/>
        <color auto="1"/>
      </font>
      <fill>
        <patternFill patternType="none"/>
      </fill>
    </dxf>
    <dxf>
      <font>
        <u val="none"/>
        <strike val="0"/>
        <sz val="11"/>
        <name val="Calibri"/>
        <color auto="1"/>
      </font>
      <fill>
        <patternFill patternType="none"/>
      </fill>
    </dxf>
    <dxf>
      <font>
        <u val="none"/>
        <strike val="0"/>
        <sz val="11"/>
        <name val="Calibri"/>
        <color auto="1"/>
      </font>
      <numFmt numFmtId="177" formatCode="General"/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'Table 0 (2)'!$E$1</c:f>
              <c:strCache>
                <c:ptCount val="1"/>
                <c:pt idx="0">
                  <c:v>Доходность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0 (2)'!$D$2:$D$15</c:f>
              <c:numCache/>
            </c:numRef>
          </c:xVal>
          <c:yVal>
            <c:numRef>
              <c:f>'Table 0 (2)'!$E$2:$E$15</c:f>
              <c:numCache/>
            </c:numRef>
          </c:yVal>
          <c:smooth val="1"/>
        </c:ser>
        <c:axId val="31049272"/>
        <c:axId val="11007993"/>
      </c:scatterChart>
      <c:valAx>
        <c:axId val="3104927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07993"/>
        <c:crosses val="autoZero"/>
        <c:crossBetween val="midCat"/>
        <c:dispUnits/>
      </c:valAx>
      <c:valAx>
        <c:axId val="110079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0492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33</xdr:row>
      <xdr:rowOff>123825</xdr:rowOff>
    </xdr:from>
    <xdr:ext cx="5381625" cy="381000"/>
    <xdr:pic>
      <xdr:nvPicPr>
        <xdr:cNvPr id="2" name="Рисунок 1" descr="http://nnov.tpprf.ru/local/templates/tpprf_chamber/images/footer-deco.png"/>
        <xdr:cNvPicPr preferRelativeResize="1">
          <a:picLocks noChangeAspect="1"/>
        </xdr:cNvPicPr>
      </xdr:nvPicPr>
      <xdr:blipFill>
        <a:blip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9563100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1390650</xdr:colOff>
      <xdr:row>33</xdr:row>
      <xdr:rowOff>123825</xdr:rowOff>
    </xdr:from>
    <xdr:ext cx="5381625" cy="381000"/>
    <xdr:pic>
      <xdr:nvPicPr>
        <xdr:cNvPr id="7" name="Рисунок 6" descr="http://nnov.tpprf.ru/local/templates/tpprf_chamber/images/footer-deco.png"/>
        <xdr:cNvPicPr preferRelativeResize="1">
          <a:picLocks noChangeAspect="1"/>
        </xdr:cNvPicPr>
      </xdr:nvPicPr>
      <xdr:blipFill>
        <a:blip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9563100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685800</xdr:colOff>
      <xdr:row>33</xdr:row>
      <xdr:rowOff>76200</xdr:rowOff>
    </xdr:from>
    <xdr:ext cx="1152525" cy="381000"/>
    <xdr:pic>
      <xdr:nvPicPr>
        <xdr:cNvPr id="8" name="Рисунок 7" descr="http://nnov.tpprf.ru/local/templates/tpprf_chamber/images/footer-deco.png"/>
        <xdr:cNvPicPr preferRelativeResize="1">
          <a:picLocks noChangeAspect="1"/>
        </xdr:cNvPicPr>
      </xdr:nvPicPr>
      <xdr:blipFill>
        <a:blip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78627" b="831"/>
        <a:stretch>
          <a:fillRect/>
        </a:stretch>
      </xdr:blipFill>
      <xdr:spPr bwMode="auto">
        <a:xfrm>
          <a:off x="8991600" y="9515475"/>
          <a:ext cx="1152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114300</xdr:rowOff>
    </xdr:from>
    <xdr:to>
      <xdr:col>14</xdr:col>
      <xdr:colOff>504825</xdr:colOff>
      <xdr:row>15</xdr:row>
      <xdr:rowOff>114300</xdr:rowOff>
    </xdr:to>
    <xdr:graphicFrame macro="">
      <xdr:nvGraphicFramePr>
        <xdr:cNvPr id="2" name="Диаграмма 1"/>
        <xdr:cNvGraphicFramePr/>
      </xdr:nvGraphicFramePr>
      <xdr:xfrm>
        <a:off x="4724400" y="114300"/>
        <a:ext cx="4371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0">
    <queryTableFields count="2">
      <queryTableField id="1" name="Название" tableColumnId="1"/>
      <queryTableField id="2" name="Доходность" tableColumnId="2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_0__2" displayName="Table_0__2" ref="A1:B15" tableType="queryTable" totalsRowShown="0" headerRowDxfId="1" dataDxfId="0">
  <autoFilter ref="A1:B15"/>
  <tableColumns count="2">
    <tableColumn id="1" uniqueName="1" name="Название" dataDxfId="3" queryTableFieldId="1"/>
    <tableColumn id="2" uniqueName="2" name="Доходность" dataDxfId="2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br.ru/hd_base/zcyc_params/zcyc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AD214"/>
  <sheetViews>
    <sheetView showGridLines="0" tabSelected="1" zoomScale="81" zoomScaleNormal="81" workbookViewId="0" topLeftCell="A7">
      <selection activeCell="M12" sqref="M12"/>
    </sheetView>
  </sheetViews>
  <sheetFormatPr defaultColWidth="8.7109375" defaultRowHeight="15"/>
  <cols>
    <col min="1" max="1" width="8.7109375" style="2" customWidth="1"/>
    <col min="2" max="2" width="5.7109375" style="1" customWidth="1"/>
    <col min="3" max="3" width="35.00390625" style="1" customWidth="1"/>
    <col min="4" max="4" width="26.00390625" style="1" customWidth="1"/>
    <col min="5" max="5" width="7.421875" style="1" customWidth="1"/>
    <col min="6" max="6" width="36.00390625" style="1" customWidth="1"/>
    <col min="7" max="7" width="5.7109375" style="1" customWidth="1"/>
    <col min="8" max="8" width="23.00390625" style="1" customWidth="1"/>
    <col min="9" max="9" width="6.7109375" style="1" customWidth="1"/>
    <col min="10" max="10" width="5.7109375" style="1" customWidth="1"/>
    <col min="11" max="11" width="12.140625" style="2" customWidth="1"/>
    <col min="12" max="16384" width="8.7109375" style="2" customWidth="1"/>
  </cols>
  <sheetData>
    <row r="1" ht="15.75" thickBot="1"/>
    <row r="2" spans="2:27" ht="30.75" thickBot="1">
      <c r="B2" s="49" t="s">
        <v>0</v>
      </c>
      <c r="C2" s="50"/>
      <c r="D2" s="50"/>
      <c r="E2" s="50"/>
      <c r="F2" s="51"/>
      <c r="G2" s="51"/>
      <c r="H2" s="51"/>
      <c r="I2" s="51"/>
      <c r="J2" s="5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0.15" customHeight="1" thickBot="1">
      <c r="B3" s="3"/>
      <c r="C3" s="4"/>
      <c r="D3" s="5"/>
      <c r="E3" s="6"/>
      <c r="F3" s="4"/>
      <c r="G3" s="4"/>
      <c r="H3" s="5"/>
      <c r="I3" s="5"/>
      <c r="J3" s="7"/>
      <c r="K3" s="8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2:27" ht="37.15" customHeight="1" thickBot="1">
      <c r="B4" s="9"/>
      <c r="C4" s="10" t="str">
        <f>'коэф.'!B3</f>
        <v>Объем эмиссии</v>
      </c>
      <c r="D4" s="17">
        <v>3700000000</v>
      </c>
      <c r="E4" s="11"/>
      <c r="F4" s="10" t="str">
        <f>'коэф.'!B9</f>
        <v>Текущая доходность ОФЗ</v>
      </c>
      <c r="G4" s="10"/>
      <c r="H4" s="44">
        <f>VLOOKUP(D20/365,'Table 0 (2)'!$D$2:$E$15,2,TRUE)*100</f>
        <v>10.25</v>
      </c>
      <c r="I4" s="43" t="s">
        <v>163</v>
      </c>
      <c r="J4" s="37"/>
      <c r="K4" s="8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2:27" s="41" customFormat="1" ht="31.15" customHeight="1">
      <c r="B5" s="38"/>
      <c r="C5" s="15" t="str">
        <f>'коэф.'!G3</f>
        <v>Укажите в рублях планируемый объем эмиссии</v>
      </c>
      <c r="D5" s="15"/>
      <c r="E5" s="39"/>
      <c r="F5" s="46" t="str">
        <f>'коэф.'!G9</f>
        <v>Укажите величину безрисковой ставки в зависимости от срока погашения (выгружается автоматически), %</v>
      </c>
      <c r="G5" s="15"/>
      <c r="H5" s="36"/>
      <c r="I5" s="36"/>
      <c r="J5" s="40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2:10" ht="10.15" customHeight="1">
      <c r="B6" s="9"/>
      <c r="C6" s="15"/>
      <c r="D6" s="15"/>
      <c r="E6" s="13"/>
      <c r="F6" s="46"/>
      <c r="H6" s="15"/>
      <c r="I6" s="15"/>
      <c r="J6" s="14"/>
    </row>
    <row r="7" spans="2:10" ht="17.25" customHeight="1" thickBot="1">
      <c r="B7" s="9"/>
      <c r="C7" s="16"/>
      <c r="D7" s="16"/>
      <c r="E7" s="13"/>
      <c r="F7" s="46"/>
      <c r="H7" s="16"/>
      <c r="I7" s="16"/>
      <c r="J7" s="14"/>
    </row>
    <row r="8" spans="2:10" ht="37.15" customHeight="1" thickBot="1">
      <c r="B8" s="9"/>
      <c r="C8" s="10" t="str">
        <f>'коэф.'!B4</f>
        <v>Объем выручки</v>
      </c>
      <c r="D8" s="17">
        <v>2215000000</v>
      </c>
      <c r="E8" s="13"/>
      <c r="F8" s="10" t="str">
        <f>'коэф.'!B11</f>
        <v>Первый выпуск</v>
      </c>
      <c r="G8" s="10"/>
      <c r="H8" s="44" t="s">
        <v>4</v>
      </c>
      <c r="I8" s="45"/>
      <c r="J8" s="14"/>
    </row>
    <row r="9" spans="2:10" s="41" customFormat="1" ht="31.15" customHeight="1">
      <c r="B9" s="38"/>
      <c r="C9" s="16" t="str">
        <f>'коэф.'!G4</f>
        <v>Укажите в рублях объем выручки компании на конец года</v>
      </c>
      <c r="D9" s="16"/>
      <c r="E9" s="39"/>
      <c r="F9" s="46" t="str">
        <f>'коэф.'!G11</f>
        <v>Является ли планируемый выпуск первым для вашей компании?</v>
      </c>
      <c r="G9" s="46"/>
      <c r="H9" s="16"/>
      <c r="I9" s="16"/>
      <c r="J9" s="40"/>
    </row>
    <row r="10" spans="2:10" ht="10.15" customHeight="1">
      <c r="B10" s="9"/>
      <c r="C10" s="16"/>
      <c r="D10" s="16"/>
      <c r="E10" s="13"/>
      <c r="F10" s="16"/>
      <c r="G10" s="16"/>
      <c r="H10" s="16"/>
      <c r="I10" s="16"/>
      <c r="J10" s="14"/>
    </row>
    <row r="11" spans="2:10" ht="10.15" customHeight="1" thickBot="1">
      <c r="B11" s="9"/>
      <c r="C11" s="13"/>
      <c r="D11" s="13"/>
      <c r="E11" s="13"/>
      <c r="F11" s="13"/>
      <c r="G11" s="13"/>
      <c r="H11" s="13"/>
      <c r="I11" s="13"/>
      <c r="J11" s="14"/>
    </row>
    <row r="12" spans="2:10" ht="37.15" customHeight="1" thickBot="1">
      <c r="B12" s="9"/>
      <c r="C12" s="10" t="str">
        <f>'коэф.'!B6</f>
        <v>Регион эмитента</v>
      </c>
      <c r="D12" s="18" t="s">
        <v>79</v>
      </c>
      <c r="E12" s="11"/>
      <c r="F12" s="10" t="str">
        <f>'коэф.'!B12</f>
        <v xml:space="preserve">Наличие put-оферты </v>
      </c>
      <c r="G12" s="10"/>
      <c r="H12" s="44" t="s">
        <v>4</v>
      </c>
      <c r="I12" s="45"/>
      <c r="J12" s="12"/>
    </row>
    <row r="13" spans="2:13" s="41" customFormat="1" ht="31.15" customHeight="1">
      <c r="B13" s="38"/>
      <c r="C13" s="16" t="str">
        <f>'коэф.'!G6</f>
        <v>Укажите регион эмиссии облигаций</v>
      </c>
      <c r="D13" s="16"/>
      <c r="E13" s="39"/>
      <c r="F13" s="46" t="str">
        <f>'коэф.'!G12</f>
        <v>Предусматривается ли put-опцион?</v>
      </c>
      <c r="G13" s="46"/>
      <c r="H13" s="16"/>
      <c r="I13" s="16"/>
      <c r="J13" s="40"/>
      <c r="K13" s="42"/>
      <c r="M13" s="2"/>
    </row>
    <row r="14" spans="2:10" ht="10.15" customHeight="1">
      <c r="B14" s="9"/>
      <c r="C14" s="16"/>
      <c r="D14" s="16"/>
      <c r="E14" s="13"/>
      <c r="F14" s="16"/>
      <c r="G14" s="16"/>
      <c r="H14" s="16"/>
      <c r="I14" s="16"/>
      <c r="J14" s="14"/>
    </row>
    <row r="15" spans="2:10" ht="10.15" customHeight="1" thickBot="1">
      <c r="B15" s="9"/>
      <c r="C15" s="13"/>
      <c r="D15" s="13"/>
      <c r="E15" s="13"/>
      <c r="F15" s="13"/>
      <c r="G15" s="13"/>
      <c r="H15" s="13"/>
      <c r="I15" s="13"/>
      <c r="J15" s="14"/>
    </row>
    <row r="16" spans="2:10" ht="37.15" customHeight="1" thickBot="1">
      <c r="B16" s="9"/>
      <c r="C16" s="10" t="str">
        <f>'коэф.'!B8</f>
        <v>Кредитный рейтинг</v>
      </c>
      <c r="D16" s="18" t="s">
        <v>47</v>
      </c>
      <c r="E16" s="11"/>
      <c r="F16" s="19" t="str">
        <f>'коэф.'!B13</f>
        <v>Амортизируемость эмиссии</v>
      </c>
      <c r="G16" s="19"/>
      <c r="H16" s="44" t="s">
        <v>1</v>
      </c>
      <c r="I16" s="45"/>
      <c r="J16" s="12"/>
    </row>
    <row r="17" spans="2:13" s="41" customFormat="1" ht="45.75" customHeight="1">
      <c r="B17" s="38"/>
      <c r="C17" s="16" t="str">
        <f>'коэф.'!G8</f>
        <v>Укажите кредитный рейтинг вашей компании</v>
      </c>
      <c r="D17" s="16"/>
      <c r="E17" s="39"/>
      <c r="F17" s="46" t="str">
        <f>'коэф.'!G13</f>
        <v>Является ли планируемый выпуск амортизируемым для вашей компании?</v>
      </c>
      <c r="G17" s="46"/>
      <c r="H17" s="15"/>
      <c r="I17" s="15"/>
      <c r="J17" s="40"/>
      <c r="K17" s="42"/>
      <c r="M17" s="2"/>
    </row>
    <row r="18" spans="2:10" ht="10.15" customHeight="1">
      <c r="B18" s="9"/>
      <c r="C18" s="16"/>
      <c r="D18" s="16"/>
      <c r="E18" s="13"/>
      <c r="F18" s="16"/>
      <c r="G18" s="16"/>
      <c r="H18" s="16"/>
      <c r="I18" s="16"/>
      <c r="J18" s="14"/>
    </row>
    <row r="19" spans="2:10" ht="10.15" customHeight="1" thickBot="1">
      <c r="B19" s="9"/>
      <c r="C19" s="13"/>
      <c r="D19" s="13"/>
      <c r="E19" s="13"/>
      <c r="F19" s="13"/>
      <c r="G19" s="13"/>
      <c r="H19" s="13"/>
      <c r="I19" s="13"/>
      <c r="J19" s="14"/>
    </row>
    <row r="20" spans="2:10" ht="37.15" customHeight="1" thickBot="1">
      <c r="B20" s="9"/>
      <c r="C20" s="10" t="str">
        <f>'коэф.'!B14</f>
        <v>Срок обращения</v>
      </c>
      <c r="D20" s="20">
        <v>1095</v>
      </c>
      <c r="E20" s="11"/>
      <c r="F20" s="19"/>
      <c r="G20" s="19"/>
      <c r="H20" s="19"/>
      <c r="I20" s="19"/>
      <c r="J20" s="12"/>
    </row>
    <row r="21" spans="2:13" s="41" customFormat="1" ht="31.15" customHeight="1">
      <c r="B21" s="38"/>
      <c r="C21" s="16" t="str">
        <f>'коэф.'!G14</f>
        <v>Укажите в днях планируемый срок обращения облигаций</v>
      </c>
      <c r="D21" s="16"/>
      <c r="E21" s="39"/>
      <c r="F21" s="16"/>
      <c r="G21" s="16"/>
      <c r="H21" s="16"/>
      <c r="I21" s="16"/>
      <c r="J21" s="40"/>
      <c r="K21" s="42"/>
      <c r="M21" s="2"/>
    </row>
    <row r="22" spans="2:10" ht="10.15" customHeight="1" thickBot="1">
      <c r="B22" s="21"/>
      <c r="C22" s="22"/>
      <c r="D22" s="22"/>
      <c r="E22" s="22"/>
      <c r="F22" s="22"/>
      <c r="G22" s="22"/>
      <c r="H22" s="22"/>
      <c r="I22" s="22"/>
      <c r="J22" s="23"/>
    </row>
    <row r="23" spans="2:10" ht="10.15" customHeight="1">
      <c r="B23" s="3"/>
      <c r="C23" s="5"/>
      <c r="D23" s="5"/>
      <c r="E23" s="5"/>
      <c r="F23" s="5"/>
      <c r="G23" s="5"/>
      <c r="H23" s="5"/>
      <c r="I23" s="5"/>
      <c r="J23" s="24"/>
    </row>
    <row r="24" spans="2:11" ht="37.15" customHeight="1">
      <c r="B24" s="9"/>
      <c r="C24" s="25" t="s">
        <v>5</v>
      </c>
      <c r="D24" s="25"/>
      <c r="E24" s="19"/>
      <c r="F24" s="47" t="str">
        <f>IF(COUNTA(Калькулятор!D4,Калькулятор!D8,Калькулятор!D12,Калькулятор!D16,Калькулятор!H4,Калькулятор!H8,Калькулятор!H12,Калькулятор!H16)=8,(ROUND(('коэф.'!E2+'коэф.'!E3*LN(Калькулятор!D4)+'коэф.'!E5*Калькулятор!D4/Калькулятор!D8+'коэф.'!E7*VLOOKUP(Калькулятор!D12,'коэф.'!$D$34:$E$115,2,FALSE)+'коэф.'!E8*VLOOKUP(Калькулятор!D16,'коэф.'!$D$16:$E$32,2,FALSE)+'коэф.'!E9*Калькулятор!H4+'коэф.'!E11*IF(Калькулятор!H8="Да",1,0)+'коэф.'!E12*IF(Калькулятор!H12="Да",1,0)+'коэф.'!E13*IF(Калькулятор!H16="Да",1,0)),2)-0.5&amp;" – "&amp;ROUND(('коэф.'!E2+'коэф.'!E3*LN(Калькулятор!D4)+'коэф.'!E5*Калькулятор!D4/Калькулятор!D8+'коэф.'!E7*VLOOKUP(Калькулятор!D12,'коэф.'!$D$34:$E$115,2,FALSE)+'коэф.'!E8*VLOOKUP(Калькулятор!D16,'коэф.'!$D$16:$E$32,2,FALSE)+'коэф.'!E9*Калькулятор!H4+'коэф.'!E11*IF(Калькулятор!H8="Да",1,0)+'коэф.'!E12*IF(Калькулятор!H12="Да",1,0)+'коэф.'!E13*IF(Калькулятор!H16="Да",1,0)),2)+0.5&amp;"%"),"Заполните пустые ячейки")</f>
        <v>9,4 – 10,4%</v>
      </c>
      <c r="G24" s="47"/>
      <c r="J24" s="14"/>
      <c r="K24" s="8"/>
    </row>
    <row r="25" spans="2:10" s="41" customFormat="1" ht="31.15" customHeight="1">
      <c r="B25" s="38"/>
      <c r="C25" s="46" t="str">
        <f>IF(F24="","Введите значения в поля выше","Ориентировочная процентная ставка для обозначенных параметров выпуска")</f>
        <v>Ориентировочная процентная ставка для обозначенных параметров выпуска</v>
      </c>
      <c r="D25" s="46"/>
      <c r="E25" s="15"/>
      <c r="F25" s="16"/>
      <c r="G25" s="16"/>
      <c r="H25" s="16"/>
      <c r="I25" s="16"/>
      <c r="J25" s="40"/>
    </row>
    <row r="26" spans="2:10" ht="10.15" customHeight="1" thickBot="1">
      <c r="B26" s="9"/>
      <c r="C26" s="16"/>
      <c r="D26" s="16"/>
      <c r="E26" s="15"/>
      <c r="F26" s="16"/>
      <c r="G26" s="16"/>
      <c r="H26" s="16"/>
      <c r="I26" s="16"/>
      <c r="J26" s="14"/>
    </row>
    <row r="27" spans="2:10" ht="10.15" customHeight="1" thickBot="1">
      <c r="B27" s="3"/>
      <c r="C27" s="5"/>
      <c r="D27" s="5"/>
      <c r="E27" s="5"/>
      <c r="F27" s="5"/>
      <c r="G27" s="5"/>
      <c r="H27" s="5"/>
      <c r="I27" s="5"/>
      <c r="J27" s="24"/>
    </row>
    <row r="28" spans="2:10" ht="37.15" customHeight="1" thickBot="1">
      <c r="B28" s="9"/>
      <c r="C28" s="25" t="s">
        <v>170</v>
      </c>
      <c r="D28" s="25"/>
      <c r="E28" s="13"/>
      <c r="F28" s="44">
        <v>3.5</v>
      </c>
      <c r="G28" s="43" t="s">
        <v>163</v>
      </c>
      <c r="H28" s="13"/>
      <c r="I28" s="13"/>
      <c r="J28" s="14"/>
    </row>
    <row r="29" spans="2:10" s="41" customFormat="1" ht="31.15" customHeight="1">
      <c r="B29" s="38"/>
      <c r="C29" s="46" t="s">
        <v>6</v>
      </c>
      <c r="D29" s="46"/>
      <c r="E29" s="39"/>
      <c r="F29" s="39"/>
      <c r="G29" s="39"/>
      <c r="H29" s="39"/>
      <c r="I29" s="39"/>
      <c r="J29" s="40"/>
    </row>
    <row r="30" spans="2:10" ht="10.15" customHeight="1" thickBot="1">
      <c r="B30" s="26"/>
      <c r="C30" s="27"/>
      <c r="D30" s="27"/>
      <c r="E30" s="27"/>
      <c r="F30" s="27"/>
      <c r="G30" s="27"/>
      <c r="H30" s="27"/>
      <c r="I30" s="27"/>
      <c r="J30" s="28"/>
    </row>
    <row r="31" spans="2:10" ht="10.15" customHeight="1">
      <c r="B31" s="9"/>
      <c r="C31" s="13"/>
      <c r="D31" s="13"/>
      <c r="E31" s="13"/>
      <c r="F31" s="13"/>
      <c r="G31" s="13"/>
      <c r="H31" s="13"/>
      <c r="I31" s="13"/>
      <c r="J31" s="14"/>
    </row>
    <row r="32" spans="2:10" ht="37.15" customHeight="1">
      <c r="B32" s="9"/>
      <c r="C32" s="48" t="s">
        <v>7</v>
      </c>
      <c r="D32" s="48"/>
      <c r="E32" s="19"/>
      <c r="F32" s="47" t="str">
        <f>IF(COUNTA(Калькулятор!D4,Калькулятор!D8,Калькулятор!D12,Калькулятор!D16,Калькулятор!H4,Калькулятор!H8,Калькулятор!H12,Калькулятор!H16,D20,F28)=10,(ROUND(('коэф.'!E2+'коэф.'!E3*LN(Калькулятор!D4)+'коэф.'!E5*Калькулятор!D4/Калькулятор!D8+'коэф.'!E7*VLOOKUP(Калькулятор!D12,'коэф.'!$D$34:$E$115,2,FALSE)+'коэф.'!E8*VLOOKUP(Калькулятор!D16,'коэф.'!$D$16:$E$32,2,FALSE)+'коэф.'!E9*Калькулятор!H4+'коэф.'!E11*IF(Калькулятор!H8="Да",1,0)+'коэф.'!E12*IF(Калькулятор!H12="Да",1,0)+'коэф.'!E13*IF(Калькулятор!H16="Да",1,0)+((F28)*365/D20)),2)-0.5&amp;" – "&amp;ROUND(('коэф.'!E2+'коэф.'!E3*LN(Калькулятор!D4)+'коэф.'!E5*Калькулятор!D4/Калькулятор!D8+'коэф.'!E7*VLOOKUP(Калькулятор!D12,'коэф.'!$D$34:$E$115,2,FALSE)+'коэф.'!E8*VLOOKUP(Калькулятор!D16,'коэф.'!$D$16:$E$32,2,FALSE)+'коэф.'!E9*Калькулятор!H4+'коэф.'!E11*IF(Калькулятор!H8="Да",1,0)+'коэф.'!E12*IF(Калькулятор!H12="Да",1,0)+'коэф.'!E13*IF(Калькулятор!H16="Да",1,0)+((F28)*365/D20)),2)+0.5&amp;"%"),"Заполните пустые ячейки")</f>
        <v>10,57 – 11,57%</v>
      </c>
      <c r="G32" s="47"/>
      <c r="J32" s="14"/>
    </row>
    <row r="33" spans="2:10" ht="19.15" customHeight="1">
      <c r="B33" s="9"/>
      <c r="C33" s="48"/>
      <c r="D33" s="48"/>
      <c r="E33" s="13"/>
      <c r="F33" s="13"/>
      <c r="G33" s="13"/>
      <c r="H33" s="13"/>
      <c r="I33" s="13"/>
      <c r="J33" s="14"/>
    </row>
    <row r="34" spans="2:10" ht="10.15" customHeight="1">
      <c r="B34" s="9"/>
      <c r="C34" s="13"/>
      <c r="D34" s="13"/>
      <c r="E34" s="13"/>
      <c r="F34" s="13"/>
      <c r="G34" s="13"/>
      <c r="H34" s="13"/>
      <c r="I34" s="13"/>
      <c r="J34" s="14"/>
    </row>
    <row r="35" spans="2:10" ht="15">
      <c r="B35" s="29"/>
      <c r="C35" s="30"/>
      <c r="D35" s="30"/>
      <c r="E35" s="30"/>
      <c r="F35" s="30"/>
      <c r="G35" s="30"/>
      <c r="H35" s="30"/>
      <c r="I35" s="30"/>
      <c r="J35" s="31"/>
    </row>
    <row r="36" spans="2:10" ht="15.75" thickBot="1">
      <c r="B36" s="32"/>
      <c r="C36" s="33"/>
      <c r="D36" s="33"/>
      <c r="E36" s="33"/>
      <c r="F36" s="33"/>
      <c r="G36" s="33"/>
      <c r="H36" s="33"/>
      <c r="I36" s="33"/>
      <c r="J36" s="34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ht="37.5" customHeight="1"/>
    <row r="42" ht="37.5" customHeight="1"/>
    <row r="209" spans="11:30" ht="15"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</row>
    <row r="210" spans="11:30" ht="15"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</row>
    <row r="211" spans="11:30" ht="15"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</row>
    <row r="212" spans="11:30" ht="15"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</row>
    <row r="213" spans="11:30" ht="15"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</row>
    <row r="214" spans="11:30" ht="15"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</row>
  </sheetData>
  <sheetProtection selectLockedCells="1"/>
  <mergeCells count="12">
    <mergeCell ref="B2:E2"/>
    <mergeCell ref="F2:J2"/>
    <mergeCell ref="L2:AA5"/>
    <mergeCell ref="F9:G9"/>
    <mergeCell ref="F13:G13"/>
    <mergeCell ref="F5:F7"/>
    <mergeCell ref="F17:G17"/>
    <mergeCell ref="F24:G24"/>
    <mergeCell ref="F32:G32"/>
    <mergeCell ref="C25:D25"/>
    <mergeCell ref="C29:D29"/>
    <mergeCell ref="C32:D33"/>
  </mergeCells>
  <dataValidations count="5">
    <dataValidation type="list" allowBlank="1" showInputMessage="1" showErrorMessage="1" sqref="H8">
      <formula1>коэф.!$I$11:$J$11</formula1>
    </dataValidation>
    <dataValidation type="list" allowBlank="1" showInputMessage="1" showErrorMessage="1" sqref="D12">
      <formula1>коэф.!$D$34:$D$115</formula1>
    </dataValidation>
    <dataValidation type="list" allowBlank="1" showInputMessage="1" showErrorMessage="1" sqref="D16">
      <formula1>коэф.!$D$16:$D$32</formula1>
    </dataValidation>
    <dataValidation type="list" allowBlank="1" showInputMessage="1" showErrorMessage="1" sqref="H16">
      <formula1>коэф.!$I$13:$J$13</formula1>
    </dataValidation>
    <dataValidation type="list" allowBlank="1" showInputMessage="1" showErrorMessage="1" sqref="H12">
      <formula1>коэф.!$I$12:$J$12</formula1>
    </dataValidation>
  </dataValidation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6"/>
  <sheetViews>
    <sheetView showGridLines="0" zoomScale="110" zoomScaleNormal="110" workbookViewId="0" topLeftCell="A1">
      <pane xSplit="1" ySplit="1" topLeftCell="B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:XFD1048576"/>
    </sheetView>
  </sheetViews>
  <sheetFormatPr defaultColWidth="9.140625" defaultRowHeight="15"/>
  <cols>
    <col min="1" max="1" width="9.140625" style="77" customWidth="1"/>
    <col min="2" max="3" width="34.28125" style="140" customWidth="1"/>
    <col min="4" max="4" width="21.7109375" style="140" bestFit="1" customWidth="1"/>
    <col min="5" max="5" width="12.7109375" style="140" customWidth="1"/>
    <col min="6" max="6" width="36.421875" style="108" bestFit="1" customWidth="1"/>
    <col min="7" max="7" width="22.28125" style="110" bestFit="1" customWidth="1"/>
    <col min="8" max="8" width="52.421875" style="110" bestFit="1" customWidth="1"/>
    <col min="9" max="10" width="13.00390625" style="110" customWidth="1"/>
    <col min="11" max="11" width="9.140625" style="60" customWidth="1"/>
    <col min="12" max="12" width="21.7109375" style="60" bestFit="1" customWidth="1"/>
    <col min="13" max="16384" width="9.140625" style="60" customWidth="1"/>
  </cols>
  <sheetData>
    <row r="1" spans="1:11" ht="43.9" customHeight="1">
      <c r="A1" s="54" t="s">
        <v>8</v>
      </c>
      <c r="B1" s="54" t="s">
        <v>9</v>
      </c>
      <c r="C1" s="54"/>
      <c r="D1" s="54" t="s">
        <v>10</v>
      </c>
      <c r="E1" s="54" t="s">
        <v>11</v>
      </c>
      <c r="F1" s="55" t="s">
        <v>12</v>
      </c>
      <c r="G1" s="56" t="s">
        <v>13</v>
      </c>
      <c r="H1" s="56"/>
      <c r="I1" s="57" t="s">
        <v>14</v>
      </c>
      <c r="J1" s="58"/>
      <c r="K1" s="59"/>
    </row>
    <row r="2" spans="1:11" ht="15">
      <c r="A2" s="61">
        <v>0</v>
      </c>
      <c r="B2" s="62"/>
      <c r="C2" s="62"/>
      <c r="D2" s="63" t="s">
        <v>15</v>
      </c>
      <c r="E2" s="64">
        <v>10.96084</v>
      </c>
      <c r="F2" s="65"/>
      <c r="G2" s="65"/>
      <c r="H2" s="65"/>
      <c r="I2" s="66"/>
      <c r="J2" s="67"/>
      <c r="K2" s="59"/>
    </row>
    <row r="3" spans="1:11" ht="15">
      <c r="A3" s="68">
        <v>1</v>
      </c>
      <c r="B3" s="69" t="s">
        <v>16</v>
      </c>
      <c r="C3" s="69" t="s">
        <v>145</v>
      </c>
      <c r="D3" s="63" t="s">
        <v>165</v>
      </c>
      <c r="E3" s="64">
        <v>-0.127353</v>
      </c>
      <c r="F3" s="70" t="s">
        <v>17</v>
      </c>
      <c r="G3" s="71" t="s">
        <v>18</v>
      </c>
      <c r="H3" s="71"/>
      <c r="I3" s="71"/>
      <c r="J3" s="71"/>
      <c r="K3" s="59"/>
    </row>
    <row r="4" spans="1:11" s="76" customFormat="1" ht="15">
      <c r="A4" s="68">
        <v>2</v>
      </c>
      <c r="B4" s="69" t="s">
        <v>19</v>
      </c>
      <c r="C4" s="69"/>
      <c r="D4" s="72" t="s">
        <v>20</v>
      </c>
      <c r="E4" s="72" t="s">
        <v>20</v>
      </c>
      <c r="F4" s="70" t="s">
        <v>17</v>
      </c>
      <c r="G4" s="71" t="s">
        <v>169</v>
      </c>
      <c r="H4" s="73"/>
      <c r="I4" s="74"/>
      <c r="J4" s="74"/>
      <c r="K4" s="75"/>
    </row>
    <row r="5" spans="1:11" s="79" customFormat="1" ht="15">
      <c r="A5" s="77" t="s">
        <v>21</v>
      </c>
      <c r="B5" s="60" t="s">
        <v>22</v>
      </c>
      <c r="C5" s="78"/>
      <c r="D5" s="63" t="s">
        <v>23</v>
      </c>
      <c r="E5" s="64">
        <v>0.012522</v>
      </c>
      <c r="F5" s="77" t="s">
        <v>24</v>
      </c>
      <c r="K5" s="80"/>
    </row>
    <row r="6" spans="1:11" ht="15">
      <c r="A6" s="68">
        <v>3</v>
      </c>
      <c r="B6" s="69" t="s">
        <v>25</v>
      </c>
      <c r="C6" s="69"/>
      <c r="D6" s="72" t="s">
        <v>20</v>
      </c>
      <c r="E6" s="72" t="s">
        <v>20</v>
      </c>
      <c r="F6" s="70" t="s">
        <v>26</v>
      </c>
      <c r="G6" s="71" t="s">
        <v>27</v>
      </c>
      <c r="H6" s="73"/>
      <c r="I6" s="74"/>
      <c r="J6" s="74"/>
      <c r="K6" s="59"/>
    </row>
    <row r="7" spans="1:11" s="79" customFormat="1" ht="15">
      <c r="A7" s="77">
        <v>3</v>
      </c>
      <c r="B7" s="63" t="s">
        <v>28</v>
      </c>
      <c r="C7" s="63" t="s">
        <v>145</v>
      </c>
      <c r="D7" s="63" t="s">
        <v>29</v>
      </c>
      <c r="E7" s="64">
        <v>-0.255271</v>
      </c>
      <c r="F7" s="77" t="s">
        <v>24</v>
      </c>
      <c r="K7" s="80"/>
    </row>
    <row r="8" spans="1:11" ht="15">
      <c r="A8" s="61">
        <v>4</v>
      </c>
      <c r="B8" s="81" t="s">
        <v>30</v>
      </c>
      <c r="C8" s="81"/>
      <c r="D8" s="82" t="s">
        <v>31</v>
      </c>
      <c r="E8" s="83">
        <v>-0.307087</v>
      </c>
      <c r="F8" s="84" t="s">
        <v>26</v>
      </c>
      <c r="G8" s="85" t="s">
        <v>32</v>
      </c>
      <c r="H8" s="85"/>
      <c r="I8" s="85"/>
      <c r="J8" s="85"/>
      <c r="K8" s="59"/>
    </row>
    <row r="9" spans="1:11" ht="34.15" customHeight="1">
      <c r="A9" s="61">
        <v>5</v>
      </c>
      <c r="B9" s="86" t="s">
        <v>33</v>
      </c>
      <c r="C9" s="86"/>
      <c r="D9" s="87" t="s">
        <v>34</v>
      </c>
      <c r="E9" s="88">
        <v>0.890042</v>
      </c>
      <c r="F9" s="89" t="s">
        <v>35</v>
      </c>
      <c r="G9" s="90" t="s">
        <v>166</v>
      </c>
      <c r="H9" s="91"/>
      <c r="I9" s="92"/>
      <c r="J9" s="92"/>
      <c r="K9" s="59"/>
    </row>
    <row r="10" spans="1:10" ht="30">
      <c r="A10" s="93"/>
      <c r="B10" s="94"/>
      <c r="C10" s="94"/>
      <c r="D10" s="95"/>
      <c r="E10" s="96"/>
      <c r="F10" s="97"/>
      <c r="G10" s="98" t="s">
        <v>36</v>
      </c>
      <c r="H10" s="99"/>
      <c r="I10" s="100"/>
      <c r="J10" s="100"/>
    </row>
    <row r="11" spans="1:10" ht="15">
      <c r="A11" s="93">
        <v>6</v>
      </c>
      <c r="B11" s="101" t="s">
        <v>37</v>
      </c>
      <c r="C11" s="101"/>
      <c r="D11" s="102" t="s">
        <v>38</v>
      </c>
      <c r="E11" s="103">
        <v>0.348442</v>
      </c>
      <c r="F11" s="97" t="s">
        <v>39</v>
      </c>
      <c r="G11" s="104" t="s">
        <v>40</v>
      </c>
      <c r="H11" s="105"/>
      <c r="I11" s="100" t="s">
        <v>1</v>
      </c>
      <c r="J11" s="100" t="s">
        <v>4</v>
      </c>
    </row>
    <row r="12" spans="1:10" ht="15">
      <c r="A12" s="68">
        <v>7</v>
      </c>
      <c r="B12" s="69" t="s">
        <v>144</v>
      </c>
      <c r="C12" s="69"/>
      <c r="D12" s="63" t="s">
        <v>41</v>
      </c>
      <c r="E12" s="64">
        <v>-0.206983</v>
      </c>
      <c r="F12" s="97" t="s">
        <v>39</v>
      </c>
      <c r="G12" s="71" t="s">
        <v>167</v>
      </c>
      <c r="H12" s="73"/>
      <c r="I12" s="73" t="s">
        <v>1</v>
      </c>
      <c r="J12" s="73" t="s">
        <v>4</v>
      </c>
    </row>
    <row r="13" spans="1:10" s="76" customFormat="1" ht="15">
      <c r="A13" s="68">
        <v>8</v>
      </c>
      <c r="B13" s="69" t="s">
        <v>42</v>
      </c>
      <c r="C13" s="69"/>
      <c r="D13" s="63" t="s">
        <v>43</v>
      </c>
      <c r="E13" s="64">
        <v>-0.955597</v>
      </c>
      <c r="F13" s="97" t="s">
        <v>39</v>
      </c>
      <c r="G13" s="71" t="s">
        <v>44</v>
      </c>
      <c r="H13" s="74"/>
      <c r="I13" s="73" t="s">
        <v>1</v>
      </c>
      <c r="J13" s="73" t="s">
        <v>4</v>
      </c>
    </row>
    <row r="14" spans="1:10" s="76" customFormat="1" ht="15">
      <c r="A14" s="68">
        <v>9</v>
      </c>
      <c r="B14" s="69" t="s">
        <v>45</v>
      </c>
      <c r="C14" s="69"/>
      <c r="D14" s="72" t="s">
        <v>20</v>
      </c>
      <c r="E14" s="72" t="s">
        <v>20</v>
      </c>
      <c r="F14" s="70" t="s">
        <v>168</v>
      </c>
      <c r="G14" s="71" t="s">
        <v>46</v>
      </c>
      <c r="H14" s="74"/>
      <c r="I14" s="73"/>
      <c r="J14" s="73"/>
    </row>
    <row r="15" spans="2:8" ht="36" customHeight="1">
      <c r="B15" s="106"/>
      <c r="C15" s="107"/>
      <c r="D15" s="107"/>
      <c r="E15" s="107"/>
      <c r="G15" s="109"/>
      <c r="H15" s="109"/>
    </row>
    <row r="16" spans="1:10" ht="18" customHeight="1">
      <c r="A16" s="111">
        <v>4</v>
      </c>
      <c r="B16" s="112" t="s">
        <v>30</v>
      </c>
      <c r="C16" s="113"/>
      <c r="D16" s="114" t="s">
        <v>3</v>
      </c>
      <c r="E16" s="114">
        <v>10</v>
      </c>
      <c r="F16" s="115"/>
      <c r="G16" s="116"/>
      <c r="J16" s="60"/>
    </row>
    <row r="17" spans="1:10" ht="15">
      <c r="A17" s="111"/>
      <c r="B17" s="112"/>
      <c r="C17" s="113"/>
      <c r="D17" s="114" t="s">
        <v>47</v>
      </c>
      <c r="E17" s="114">
        <v>9</v>
      </c>
      <c r="F17" s="115"/>
      <c r="J17" s="60"/>
    </row>
    <row r="18" spans="1:10" ht="15">
      <c r="A18" s="111"/>
      <c r="B18" s="112"/>
      <c r="C18" s="113"/>
      <c r="D18" s="114" t="s">
        <v>48</v>
      </c>
      <c r="E18" s="114">
        <v>8</v>
      </c>
      <c r="F18" s="115"/>
      <c r="J18" s="60"/>
    </row>
    <row r="19" spans="1:10" ht="15">
      <c r="A19" s="111"/>
      <c r="B19" s="112"/>
      <c r="C19" s="113"/>
      <c r="D19" s="114" t="s">
        <v>49</v>
      </c>
      <c r="E19" s="114">
        <v>7</v>
      </c>
      <c r="F19" s="115"/>
      <c r="J19" s="60"/>
    </row>
    <row r="20" spans="1:10" ht="15">
      <c r="A20" s="111"/>
      <c r="B20" s="112"/>
      <c r="C20" s="113"/>
      <c r="D20" s="114" t="s">
        <v>50</v>
      </c>
      <c r="E20" s="114">
        <v>6</v>
      </c>
      <c r="F20" s="115"/>
      <c r="J20" s="60"/>
    </row>
    <row r="21" spans="1:10" ht="15">
      <c r="A21" s="111"/>
      <c r="B21" s="112"/>
      <c r="C21" s="113"/>
      <c r="D21" s="114" t="s">
        <v>51</v>
      </c>
      <c r="E21" s="114">
        <v>5</v>
      </c>
      <c r="F21" s="115"/>
      <c r="J21" s="60"/>
    </row>
    <row r="22" spans="1:10" ht="15">
      <c r="A22" s="111"/>
      <c r="B22" s="112"/>
      <c r="C22" s="113"/>
      <c r="D22" s="114" t="s">
        <v>52</v>
      </c>
      <c r="E22" s="114">
        <v>4</v>
      </c>
      <c r="F22" s="115"/>
      <c r="J22" s="60"/>
    </row>
    <row r="23" spans="1:10" ht="15">
      <c r="A23" s="111"/>
      <c r="B23" s="112"/>
      <c r="C23" s="113"/>
      <c r="D23" s="114" t="s">
        <v>53</v>
      </c>
      <c r="E23" s="114">
        <v>3</v>
      </c>
      <c r="F23" s="115"/>
      <c r="J23" s="60"/>
    </row>
    <row r="24" spans="1:6" ht="15">
      <c r="A24" s="111"/>
      <c r="B24" s="112"/>
      <c r="C24" s="113"/>
      <c r="D24" s="114" t="s">
        <v>54</v>
      </c>
      <c r="E24" s="114">
        <v>2</v>
      </c>
      <c r="F24" s="115"/>
    </row>
    <row r="25" spans="1:6" ht="37.5" customHeight="1">
      <c r="A25" s="111"/>
      <c r="B25" s="112"/>
      <c r="C25" s="113"/>
      <c r="D25" s="114" t="s">
        <v>55</v>
      </c>
      <c r="E25" s="114">
        <v>1</v>
      </c>
      <c r="F25" s="115"/>
    </row>
    <row r="26" spans="1:6" ht="15">
      <c r="A26" s="111"/>
      <c r="B26" s="112"/>
      <c r="C26" s="113"/>
      <c r="D26" s="114" t="s">
        <v>56</v>
      </c>
      <c r="E26" s="114">
        <v>0</v>
      </c>
      <c r="F26" s="115"/>
    </row>
    <row r="27" spans="1:6" ht="15">
      <c r="A27" s="111"/>
      <c r="B27" s="112"/>
      <c r="C27" s="113"/>
      <c r="D27" s="114" t="s">
        <v>57</v>
      </c>
      <c r="E27" s="114">
        <v>0</v>
      </c>
      <c r="F27" s="115"/>
    </row>
    <row r="28" spans="1:9" ht="37.5" customHeight="1">
      <c r="A28" s="111"/>
      <c r="B28" s="112"/>
      <c r="C28" s="113"/>
      <c r="D28" s="114" t="s">
        <v>58</v>
      </c>
      <c r="E28" s="114">
        <v>0</v>
      </c>
      <c r="F28" s="117"/>
      <c r="G28" s="118"/>
      <c r="H28" s="119"/>
      <c r="I28" s="119"/>
    </row>
    <row r="29" spans="1:7" ht="15">
      <c r="A29" s="111"/>
      <c r="B29" s="112"/>
      <c r="C29" s="113"/>
      <c r="D29" s="114" t="s">
        <v>59</v>
      </c>
      <c r="E29" s="114">
        <v>0</v>
      </c>
      <c r="F29" s="59"/>
      <c r="G29" s="60"/>
    </row>
    <row r="30" spans="1:9" ht="15">
      <c r="A30" s="111"/>
      <c r="B30" s="112"/>
      <c r="C30" s="113"/>
      <c r="D30" s="114" t="s">
        <v>60</v>
      </c>
      <c r="E30" s="114">
        <v>0</v>
      </c>
      <c r="F30" s="59"/>
      <c r="G30" s="60"/>
      <c r="H30" s="120"/>
      <c r="I30" s="121"/>
    </row>
    <row r="31" spans="1:8" ht="15">
      <c r="A31" s="111"/>
      <c r="B31" s="112"/>
      <c r="C31" s="113"/>
      <c r="D31" s="114" t="s">
        <v>61</v>
      </c>
      <c r="E31" s="114">
        <v>0</v>
      </c>
      <c r="F31" s="59"/>
      <c r="G31" s="60"/>
      <c r="H31" s="120"/>
    </row>
    <row r="32" spans="1:8" ht="28.5">
      <c r="A32" s="111"/>
      <c r="B32" s="112"/>
      <c r="C32" s="113"/>
      <c r="D32" s="114" t="s">
        <v>62</v>
      </c>
      <c r="E32" s="114">
        <v>0</v>
      </c>
      <c r="F32" s="59"/>
      <c r="G32" s="60"/>
      <c r="H32" s="120"/>
    </row>
    <row r="33" spans="1:8" ht="15">
      <c r="A33" s="122"/>
      <c r="B33" s="123"/>
      <c r="C33" s="124"/>
      <c r="D33" s="124">
        <v>1</v>
      </c>
      <c r="E33" s="124">
        <v>2</v>
      </c>
      <c r="F33" s="60"/>
      <c r="G33" s="60"/>
      <c r="H33" s="120"/>
    </row>
    <row r="34" spans="1:9" ht="31.5">
      <c r="A34" s="125">
        <v>3</v>
      </c>
      <c r="B34" s="126" t="s">
        <v>28</v>
      </c>
      <c r="C34" s="127"/>
      <c r="D34" s="128" t="s">
        <v>63</v>
      </c>
      <c r="E34" s="129">
        <f>LN(F34)</f>
        <v>13.472257707644639</v>
      </c>
      <c r="F34" s="130">
        <v>709458.8019944297</v>
      </c>
      <c r="G34" s="60"/>
      <c r="H34" s="120"/>
      <c r="I34" s="121"/>
    </row>
    <row r="35" spans="1:8" ht="15.75">
      <c r="A35" s="131"/>
      <c r="B35" s="132"/>
      <c r="C35" s="133"/>
      <c r="D35" s="128" t="s">
        <v>2</v>
      </c>
      <c r="E35" s="129">
        <f>LN(F35)</f>
        <v>12.881294969570742</v>
      </c>
      <c r="F35" s="130">
        <v>392893.93525191233</v>
      </c>
      <c r="G35" s="60"/>
      <c r="H35" s="120"/>
    </row>
    <row r="36" spans="1:7" ht="31.5">
      <c r="A36" s="131"/>
      <c r="B36" s="132"/>
      <c r="C36" s="133"/>
      <c r="D36" s="128" t="s">
        <v>64</v>
      </c>
      <c r="E36" s="129">
        <f aca="true" t="shared" si="0" ref="E36:E98">LN(F36)</f>
        <v>13.047834046431104</v>
      </c>
      <c r="F36" s="130">
        <v>464090.12461484096</v>
      </c>
      <c r="G36" s="60"/>
    </row>
    <row r="37" spans="1:9" ht="31.5">
      <c r="A37" s="131"/>
      <c r="B37" s="132"/>
      <c r="C37" s="133"/>
      <c r="D37" s="128" t="s">
        <v>65</v>
      </c>
      <c r="E37" s="129">
        <f t="shared" si="0"/>
        <v>13.104219303152487</v>
      </c>
      <c r="F37" s="130">
        <v>491009.7692177177</v>
      </c>
      <c r="G37" s="60"/>
      <c r="I37" s="60"/>
    </row>
    <row r="38" spans="1:10" ht="15.75">
      <c r="A38" s="131"/>
      <c r="B38" s="132"/>
      <c r="C38" s="133"/>
      <c r="D38" s="128" t="s">
        <v>66</v>
      </c>
      <c r="E38" s="129">
        <f t="shared" si="0"/>
        <v>12.5742039491487</v>
      </c>
      <c r="F38" s="130">
        <v>289006.3528834682</v>
      </c>
      <c r="G38" s="60"/>
      <c r="J38" s="60"/>
    </row>
    <row r="39" spans="1:7" ht="15.75">
      <c r="A39" s="131"/>
      <c r="B39" s="132"/>
      <c r="C39" s="133"/>
      <c r="D39" s="128" t="s">
        <v>67</v>
      </c>
      <c r="E39" s="129">
        <f t="shared" si="0"/>
        <v>13.397863765054927</v>
      </c>
      <c r="F39" s="134">
        <v>658594.8077040327</v>
      </c>
      <c r="G39" s="60"/>
    </row>
    <row r="40" spans="1:7" ht="15.75">
      <c r="A40" s="131"/>
      <c r="B40" s="132"/>
      <c r="C40" s="133"/>
      <c r="D40" s="128" t="s">
        <v>68</v>
      </c>
      <c r="E40" s="129">
        <f t="shared" si="0"/>
        <v>12.806504079522762</v>
      </c>
      <c r="F40" s="134">
        <v>364581.0187968452</v>
      </c>
      <c r="G40" s="60"/>
    </row>
    <row r="41" spans="1:7" ht="15.75">
      <c r="A41" s="131"/>
      <c r="B41" s="132"/>
      <c r="C41" s="133"/>
      <c r="D41" s="128" t="s">
        <v>69</v>
      </c>
      <c r="E41" s="129">
        <f t="shared" si="0"/>
        <v>13.20563469262989</v>
      </c>
      <c r="F41" s="134">
        <v>543418.3219394765</v>
      </c>
      <c r="G41" s="60"/>
    </row>
    <row r="42" spans="1:7" ht="15.75">
      <c r="A42" s="131"/>
      <c r="B42" s="132"/>
      <c r="C42" s="133"/>
      <c r="D42" s="128" t="s">
        <v>70</v>
      </c>
      <c r="E42" s="129">
        <f t="shared" si="0"/>
        <v>13.223024383452872</v>
      </c>
      <c r="F42" s="134">
        <v>552950.842115493</v>
      </c>
      <c r="G42" s="60"/>
    </row>
    <row r="43" spans="1:7" ht="15.75">
      <c r="A43" s="131"/>
      <c r="B43" s="132"/>
      <c r="C43" s="133"/>
      <c r="D43" s="128" t="s">
        <v>71</v>
      </c>
      <c r="E43" s="129">
        <f t="shared" si="0"/>
        <v>13.525130621113457</v>
      </c>
      <c r="F43" s="134">
        <v>747979.3286749534</v>
      </c>
      <c r="G43" s="60"/>
    </row>
    <row r="44" spans="1:7" ht="15.75">
      <c r="A44" s="131"/>
      <c r="B44" s="132"/>
      <c r="C44" s="133"/>
      <c r="D44" s="128" t="s">
        <v>72</v>
      </c>
      <c r="E44" s="129">
        <f t="shared" si="0"/>
        <v>12.91549000091592</v>
      </c>
      <c r="F44" s="134">
        <v>406561.30195435084</v>
      </c>
      <c r="G44" s="60"/>
    </row>
    <row r="45" spans="1:7" ht="15.75">
      <c r="A45" s="131"/>
      <c r="B45" s="132"/>
      <c r="C45" s="133"/>
      <c r="D45" s="128" t="s">
        <v>73</v>
      </c>
      <c r="E45" s="129">
        <f t="shared" si="0"/>
        <v>13.006373260812158</v>
      </c>
      <c r="F45" s="134">
        <v>445242.01213537913</v>
      </c>
      <c r="G45" s="60"/>
    </row>
    <row r="46" spans="1:7" ht="15.75">
      <c r="A46" s="131"/>
      <c r="B46" s="132"/>
      <c r="C46" s="133"/>
      <c r="D46" s="128" t="s">
        <v>74</v>
      </c>
      <c r="E46" s="129">
        <f t="shared" si="0"/>
        <v>12.972478326767535</v>
      </c>
      <c r="F46" s="134">
        <v>430403.4599727464</v>
      </c>
      <c r="G46" s="60"/>
    </row>
    <row r="47" spans="1:7" ht="15.75">
      <c r="A47" s="131"/>
      <c r="B47" s="132"/>
      <c r="C47" s="133"/>
      <c r="D47" s="128" t="s">
        <v>75</v>
      </c>
      <c r="E47" s="129">
        <f t="shared" si="0"/>
        <v>12.857151278527152</v>
      </c>
      <c r="F47" s="134">
        <v>383521.62185541005</v>
      </c>
      <c r="G47" s="60"/>
    </row>
    <row r="48" spans="1:7" ht="15.75">
      <c r="A48" s="131"/>
      <c r="B48" s="132"/>
      <c r="C48" s="133"/>
      <c r="D48" s="128" t="s">
        <v>76</v>
      </c>
      <c r="E48" s="129">
        <f t="shared" si="0"/>
        <v>13.009993444724108</v>
      </c>
      <c r="F48" s="134">
        <v>446856.7912397319</v>
      </c>
      <c r="G48" s="60"/>
    </row>
    <row r="49" spans="1:7" ht="15.75">
      <c r="A49" s="131"/>
      <c r="B49" s="132"/>
      <c r="C49" s="133"/>
      <c r="D49" s="128" t="s">
        <v>77</v>
      </c>
      <c r="E49" s="129">
        <f t="shared" si="0"/>
        <v>13.200541293338086</v>
      </c>
      <c r="F49" s="134">
        <v>540657.5123646959</v>
      </c>
      <c r="G49" s="60"/>
    </row>
    <row r="50" spans="1:7" ht="15.75">
      <c r="A50" s="131"/>
      <c r="B50" s="132"/>
      <c r="C50" s="133"/>
      <c r="D50" s="128" t="s">
        <v>78</v>
      </c>
      <c r="E50" s="129">
        <f t="shared" si="0"/>
        <v>13.226445711146491</v>
      </c>
      <c r="F50" s="134">
        <v>554845.9081171743</v>
      </c>
      <c r="G50" s="60"/>
    </row>
    <row r="51" spans="1:7" ht="15.75">
      <c r="A51" s="131"/>
      <c r="B51" s="132"/>
      <c r="C51" s="133"/>
      <c r="D51" s="128" t="s">
        <v>79</v>
      </c>
      <c r="E51" s="129">
        <f t="shared" si="0"/>
        <v>14.418258840138732</v>
      </c>
      <c r="F51" s="134">
        <v>1827133.384599276</v>
      </c>
      <c r="G51" s="60"/>
    </row>
    <row r="52" spans="1:7" ht="15.75">
      <c r="A52" s="131"/>
      <c r="B52" s="132"/>
      <c r="C52" s="133"/>
      <c r="D52" s="128" t="s">
        <v>80</v>
      </c>
      <c r="E52" s="129">
        <f t="shared" si="0"/>
        <v>13.370274822210792</v>
      </c>
      <c r="F52" s="134">
        <v>640673.2286430931</v>
      </c>
      <c r="G52" s="60"/>
    </row>
    <row r="53" spans="1:7" ht="15.75">
      <c r="A53" s="131"/>
      <c r="B53" s="132"/>
      <c r="C53" s="133"/>
      <c r="D53" s="128" t="s">
        <v>81</v>
      </c>
      <c r="E53" s="129">
        <f t="shared" si="0"/>
        <v>13.850682768613604</v>
      </c>
      <c r="F53" s="134">
        <v>1035798.0688994474</v>
      </c>
      <c r="G53" s="60"/>
    </row>
    <row r="54" spans="1:7" ht="31.5">
      <c r="A54" s="131"/>
      <c r="B54" s="132"/>
      <c r="C54" s="133"/>
      <c r="D54" s="128" t="s">
        <v>82</v>
      </c>
      <c r="E54" s="129">
        <f t="shared" si="0"/>
        <v>13.734741353821855</v>
      </c>
      <c r="F54" s="134">
        <v>922406.5544914909</v>
      </c>
      <c r="G54" s="60"/>
    </row>
    <row r="55" spans="1:7" ht="15.75">
      <c r="A55" s="131"/>
      <c r="B55" s="132"/>
      <c r="C55" s="133"/>
      <c r="D55" s="128" t="s">
        <v>83</v>
      </c>
      <c r="E55" s="129">
        <f t="shared" si="0"/>
        <v>13.357000229673853</v>
      </c>
      <c r="F55" s="134">
        <v>632224.7516899501</v>
      </c>
      <c r="G55" s="60"/>
    </row>
    <row r="56" spans="1:7" ht="31.5">
      <c r="A56" s="131"/>
      <c r="B56" s="132"/>
      <c r="C56" s="133"/>
      <c r="D56" s="128" t="s">
        <v>84</v>
      </c>
      <c r="E56" s="129">
        <f t="shared" si="0"/>
        <v>13.28335648753216</v>
      </c>
      <c r="F56" s="134">
        <v>587338.4377062393</v>
      </c>
      <c r="G56" s="60"/>
    </row>
    <row r="57" spans="1:7" ht="31.5">
      <c r="A57" s="131"/>
      <c r="B57" s="132"/>
      <c r="C57" s="133"/>
      <c r="D57" s="128" t="s">
        <v>85</v>
      </c>
      <c r="E57" s="129">
        <f t="shared" si="0"/>
        <v>13.536456246789648</v>
      </c>
      <c r="F57" s="134">
        <v>756498.8157600156</v>
      </c>
      <c r="G57" s="60"/>
    </row>
    <row r="58" spans="1:7" ht="15.75">
      <c r="A58" s="131"/>
      <c r="B58" s="132"/>
      <c r="C58" s="133"/>
      <c r="D58" s="128" t="s">
        <v>86</v>
      </c>
      <c r="E58" s="129">
        <f t="shared" si="0"/>
        <v>13.829814374011479</v>
      </c>
      <c r="F58" s="134">
        <v>1014406.6051312722</v>
      </c>
      <c r="G58" s="60"/>
    </row>
    <row r="59" spans="1:7" ht="31.5">
      <c r="A59" s="131"/>
      <c r="B59" s="132"/>
      <c r="C59" s="133"/>
      <c r="D59" s="128" t="s">
        <v>87</v>
      </c>
      <c r="E59" s="129">
        <f t="shared" si="0"/>
        <v>13.102253767846012</v>
      </c>
      <c r="F59" s="134">
        <v>490045.6200255377</v>
      </c>
      <c r="G59" s="60"/>
    </row>
    <row r="60" spans="1:7" ht="15.75">
      <c r="A60" s="131"/>
      <c r="B60" s="132"/>
      <c r="C60" s="133"/>
      <c r="D60" s="128" t="s">
        <v>88</v>
      </c>
      <c r="E60" s="129">
        <f t="shared" si="0"/>
        <v>12.817119256413031</v>
      </c>
      <c r="F60" s="134">
        <v>368471.7245327154</v>
      </c>
      <c r="G60" s="60"/>
    </row>
    <row r="61" spans="1:7" ht="15.75">
      <c r="A61" s="131"/>
      <c r="B61" s="132"/>
      <c r="C61" s="133"/>
      <c r="D61" s="135" t="s">
        <v>89</v>
      </c>
      <c r="E61" s="129">
        <f t="shared" si="0"/>
        <v>13.897158123567843</v>
      </c>
      <c r="F61" s="134">
        <v>1085073.3252706763</v>
      </c>
      <c r="G61" s="60"/>
    </row>
    <row r="62" spans="1:7" ht="15.75">
      <c r="A62" s="131"/>
      <c r="B62" s="132"/>
      <c r="C62" s="133"/>
      <c r="D62" s="128" t="s">
        <v>90</v>
      </c>
      <c r="E62" s="129">
        <f t="shared" si="0"/>
        <v>12.740707919220924</v>
      </c>
      <c r="F62" s="134">
        <v>341365.12090233306</v>
      </c>
      <c r="G62" s="60"/>
    </row>
    <row r="63" spans="1:7" ht="31.5">
      <c r="A63" s="131"/>
      <c r="B63" s="132"/>
      <c r="C63" s="133"/>
      <c r="D63" s="128" t="s">
        <v>91</v>
      </c>
      <c r="E63" s="129">
        <f t="shared" si="0"/>
        <v>12.879454505203206</v>
      </c>
      <c r="F63" s="134">
        <v>392171.49298241554</v>
      </c>
      <c r="G63" s="60"/>
    </row>
    <row r="64" spans="1:7" ht="15.75">
      <c r="A64" s="131"/>
      <c r="B64" s="132"/>
      <c r="C64" s="133"/>
      <c r="D64" s="128" t="s">
        <v>92</v>
      </c>
      <c r="E64" s="129">
        <f t="shared" si="0"/>
        <v>12.582523863669978</v>
      </c>
      <c r="F64" s="134">
        <v>291420.8914849071</v>
      </c>
      <c r="G64" s="60"/>
    </row>
    <row r="65" spans="1:7" ht="15.75">
      <c r="A65" s="131"/>
      <c r="B65" s="132"/>
      <c r="C65" s="133"/>
      <c r="D65" s="128" t="s">
        <v>93</v>
      </c>
      <c r="E65" s="129">
        <f t="shared" si="0"/>
        <v>13.09824081954626</v>
      </c>
      <c r="F65" s="134">
        <v>488083.03280213673</v>
      </c>
      <c r="G65" s="60"/>
    </row>
    <row r="66" spans="1:7" ht="31.5">
      <c r="A66" s="131"/>
      <c r="B66" s="132"/>
      <c r="C66" s="133"/>
      <c r="D66" s="128" t="s">
        <v>94</v>
      </c>
      <c r="E66" s="129">
        <f t="shared" si="0"/>
        <v>13.64063384111016</v>
      </c>
      <c r="F66" s="134">
        <v>839560.5180511684</v>
      </c>
      <c r="G66" s="60"/>
    </row>
    <row r="67" spans="1:7" ht="31.5">
      <c r="A67" s="131"/>
      <c r="B67" s="132"/>
      <c r="C67" s="133"/>
      <c r="D67" s="128" t="s">
        <v>95</v>
      </c>
      <c r="E67" s="129">
        <f t="shared" si="0"/>
        <v>12.973306618307058</v>
      </c>
      <c r="F67" s="134">
        <v>430760.1072007737</v>
      </c>
      <c r="G67" s="60"/>
    </row>
    <row r="68" spans="1:7" ht="15.75">
      <c r="A68" s="131"/>
      <c r="B68" s="132"/>
      <c r="C68" s="133"/>
      <c r="D68" s="128" t="s">
        <v>96</v>
      </c>
      <c r="E68" s="129">
        <f t="shared" si="0"/>
        <v>12.995682215574336</v>
      </c>
      <c r="F68" s="134">
        <v>440507.26444053196</v>
      </c>
      <c r="G68" s="60"/>
    </row>
    <row r="69" spans="1:7" ht="15.75">
      <c r="A69" s="131"/>
      <c r="B69" s="132"/>
      <c r="C69" s="133"/>
      <c r="D69" s="128" t="s">
        <v>97</v>
      </c>
      <c r="E69" s="129">
        <f t="shared" si="0"/>
        <v>12.88376331610277</v>
      </c>
      <c r="F69" s="134">
        <v>393864.9315190792</v>
      </c>
      <c r="G69" s="60"/>
    </row>
    <row r="70" spans="1:7" ht="15.75">
      <c r="A70" s="131"/>
      <c r="B70" s="132"/>
      <c r="C70" s="133"/>
      <c r="D70" s="128" t="s">
        <v>98</v>
      </c>
      <c r="E70" s="129">
        <f t="shared" si="0"/>
        <v>12.439856716942913</v>
      </c>
      <c r="F70" s="134">
        <v>252674.33293889317</v>
      </c>
      <c r="G70" s="60"/>
    </row>
    <row r="71" spans="1:7" ht="31.5">
      <c r="A71" s="131"/>
      <c r="B71" s="132"/>
      <c r="C71" s="133"/>
      <c r="D71" s="128" t="s">
        <v>99</v>
      </c>
      <c r="E71" s="129">
        <f t="shared" si="0"/>
        <v>12.00852674092465</v>
      </c>
      <c r="F71" s="134">
        <v>164148.4927807842</v>
      </c>
      <c r="G71" s="60"/>
    </row>
    <row r="72" spans="1:7" ht="47.25">
      <c r="A72" s="131"/>
      <c r="B72" s="132"/>
      <c r="C72" s="133"/>
      <c r="D72" s="128" t="s">
        <v>100</v>
      </c>
      <c r="E72" s="129">
        <f t="shared" si="0"/>
        <v>12.263801628673116</v>
      </c>
      <c r="F72" s="134">
        <v>211885.5667994727</v>
      </c>
      <c r="G72" s="60"/>
    </row>
    <row r="73" spans="1:7" ht="47.25">
      <c r="A73" s="131"/>
      <c r="B73" s="132"/>
      <c r="C73" s="133"/>
      <c r="D73" s="128" t="s">
        <v>101</v>
      </c>
      <c r="E73" s="129">
        <f t="shared" si="0"/>
        <v>12.30249764867121</v>
      </c>
      <c r="F73" s="134">
        <v>220245.39789631154</v>
      </c>
      <c r="G73" s="60"/>
    </row>
    <row r="74" spans="1:7" ht="15.75">
      <c r="A74" s="131"/>
      <c r="B74" s="132"/>
      <c r="C74" s="133"/>
      <c r="D74" s="136" t="s">
        <v>102</v>
      </c>
      <c r="E74" s="129">
        <f t="shared" si="0"/>
        <v>12.528818651728216</v>
      </c>
      <c r="F74" s="134">
        <v>276182.9125237104</v>
      </c>
      <c r="G74" s="60"/>
    </row>
    <row r="75" spans="1:7" ht="31.5">
      <c r="A75" s="131"/>
      <c r="B75" s="132"/>
      <c r="C75" s="133"/>
      <c r="D75" s="128" t="s">
        <v>103</v>
      </c>
      <c r="E75" s="129">
        <f t="shared" si="0"/>
        <v>12.102928353342444</v>
      </c>
      <c r="F75" s="134">
        <v>180399.36259953975</v>
      </c>
      <c r="G75" s="60"/>
    </row>
    <row r="76" spans="1:7" ht="31.5">
      <c r="A76" s="131"/>
      <c r="B76" s="132"/>
      <c r="C76" s="133"/>
      <c r="D76" s="128" t="s">
        <v>104</v>
      </c>
      <c r="E76" s="129">
        <f t="shared" si="0"/>
        <v>12.696545630794931</v>
      </c>
      <c r="F76" s="134">
        <v>326617.69281809864</v>
      </c>
      <c r="G76" s="60"/>
    </row>
    <row r="77" spans="1:7" ht="31.5">
      <c r="A77" s="131"/>
      <c r="B77" s="132"/>
      <c r="C77" s="133"/>
      <c r="D77" s="128" t="s">
        <v>105</v>
      </c>
      <c r="E77" s="129">
        <f t="shared" si="0"/>
        <v>13.179520299441661</v>
      </c>
      <c r="F77" s="134">
        <v>529410.9749286161</v>
      </c>
      <c r="G77" s="60"/>
    </row>
    <row r="78" spans="1:7" ht="31.5">
      <c r="A78" s="131"/>
      <c r="B78" s="132"/>
      <c r="C78" s="133"/>
      <c r="D78" s="128" t="s">
        <v>106</v>
      </c>
      <c r="E78" s="129">
        <f t="shared" si="0"/>
        <v>12.735891914801382</v>
      </c>
      <c r="F78" s="134">
        <v>339725.0574178387</v>
      </c>
      <c r="G78" s="60"/>
    </row>
    <row r="79" spans="1:7" ht="31.5">
      <c r="A79" s="131"/>
      <c r="B79" s="132"/>
      <c r="C79" s="133"/>
      <c r="D79" s="128" t="s">
        <v>107</v>
      </c>
      <c r="E79" s="129">
        <f t="shared" si="0"/>
        <v>12.836122952302693</v>
      </c>
      <c r="F79" s="134">
        <v>375541.0076337151</v>
      </c>
      <c r="G79" s="60"/>
    </row>
    <row r="80" spans="1:7" ht="31.5">
      <c r="A80" s="131"/>
      <c r="B80" s="132"/>
      <c r="C80" s="133"/>
      <c r="D80" s="128" t="s">
        <v>108</v>
      </c>
      <c r="E80" s="129">
        <f t="shared" si="0"/>
        <v>13.683787096715143</v>
      </c>
      <c r="F80" s="134">
        <v>876583.3708350875</v>
      </c>
      <c r="G80" s="60"/>
    </row>
    <row r="81" spans="1:7" ht="31.5">
      <c r="A81" s="131"/>
      <c r="B81" s="132"/>
      <c r="C81" s="133"/>
      <c r="D81" s="128" t="s">
        <v>109</v>
      </c>
      <c r="E81" s="129">
        <f t="shared" si="0"/>
        <v>13.244914998583072</v>
      </c>
      <c r="F81" s="134">
        <v>565188.7349926893</v>
      </c>
      <c r="G81" s="60"/>
    </row>
    <row r="82" spans="1:7" ht="31.5">
      <c r="A82" s="131"/>
      <c r="B82" s="132"/>
      <c r="C82" s="133"/>
      <c r="D82" s="128" t="s">
        <v>110</v>
      </c>
      <c r="E82" s="129">
        <f t="shared" si="0"/>
        <v>12.663340617690203</v>
      </c>
      <c r="F82" s="134">
        <v>315950.43142641825</v>
      </c>
      <c r="G82" s="60"/>
    </row>
    <row r="83" spans="1:7" ht="15.75">
      <c r="A83" s="131"/>
      <c r="B83" s="132"/>
      <c r="C83" s="133"/>
      <c r="D83" s="128" t="s">
        <v>111</v>
      </c>
      <c r="E83" s="129">
        <f t="shared" si="0"/>
        <v>13.444843522185547</v>
      </c>
      <c r="F83" s="134">
        <v>690273.7397575997</v>
      </c>
      <c r="G83" s="60"/>
    </row>
    <row r="84" spans="1:7" ht="15.75">
      <c r="A84" s="131"/>
      <c r="B84" s="132"/>
      <c r="C84" s="133"/>
      <c r="D84" s="128" t="s">
        <v>112</v>
      </c>
      <c r="E84" s="129">
        <f t="shared" si="0"/>
        <v>12.710215446053217</v>
      </c>
      <c r="F84" s="134">
        <v>331113.15238689113</v>
      </c>
      <c r="G84" s="60"/>
    </row>
    <row r="85" spans="1:7" ht="31.5">
      <c r="A85" s="131"/>
      <c r="B85" s="132"/>
      <c r="C85" s="133"/>
      <c r="D85" s="128" t="s">
        <v>113</v>
      </c>
      <c r="E85" s="129">
        <f t="shared" si="0"/>
        <v>13.298951238420955</v>
      </c>
      <c r="F85" s="134">
        <v>596569.6262910938</v>
      </c>
      <c r="G85" s="60"/>
    </row>
    <row r="86" spans="1:7" ht="31.5">
      <c r="A86" s="131"/>
      <c r="B86" s="132"/>
      <c r="C86" s="133"/>
      <c r="D86" s="128" t="s">
        <v>114</v>
      </c>
      <c r="E86" s="129">
        <f t="shared" si="0"/>
        <v>13.464083809895685</v>
      </c>
      <c r="F86" s="134">
        <v>703683.3942418455</v>
      </c>
      <c r="G86" s="60"/>
    </row>
    <row r="87" spans="1:7" ht="15.75">
      <c r="A87" s="131"/>
      <c r="B87" s="132"/>
      <c r="C87" s="133"/>
      <c r="D87" s="128" t="s">
        <v>115</v>
      </c>
      <c r="E87" s="129">
        <f t="shared" si="0"/>
        <v>12.910886938603674</v>
      </c>
      <c r="F87" s="134">
        <v>404694.17549417797</v>
      </c>
      <c r="G87" s="60"/>
    </row>
    <row r="88" spans="1:7" ht="15.75">
      <c r="A88" s="131"/>
      <c r="B88" s="132"/>
      <c r="C88" s="133"/>
      <c r="D88" s="128" t="s">
        <v>116</v>
      </c>
      <c r="E88" s="129">
        <f t="shared" si="0"/>
        <v>13.329385476892647</v>
      </c>
      <c r="F88" s="134">
        <v>615004.8770332927</v>
      </c>
      <c r="G88" s="60"/>
    </row>
    <row r="89" spans="1:7" ht="15.75">
      <c r="A89" s="131"/>
      <c r="B89" s="132"/>
      <c r="C89" s="133"/>
      <c r="D89" s="128" t="s">
        <v>117</v>
      </c>
      <c r="E89" s="129">
        <f t="shared" si="0"/>
        <v>12.830687311076835</v>
      </c>
      <c r="F89" s="134">
        <v>373505.23931614927</v>
      </c>
      <c r="G89" s="60"/>
    </row>
    <row r="90" spans="1:7" ht="15.75">
      <c r="A90" s="131"/>
      <c r="B90" s="132"/>
      <c r="C90" s="133"/>
      <c r="D90" s="128" t="s">
        <v>118</v>
      </c>
      <c r="E90" s="129">
        <f t="shared" si="0"/>
        <v>12.841042966846164</v>
      </c>
      <c r="F90" s="134">
        <v>377393.2275911883</v>
      </c>
      <c r="G90" s="60"/>
    </row>
    <row r="91" spans="1:7" ht="15.75">
      <c r="A91" s="131"/>
      <c r="B91" s="132"/>
      <c r="C91" s="133"/>
      <c r="D91" s="137" t="s">
        <v>119</v>
      </c>
      <c r="E91" s="129">
        <f t="shared" si="0"/>
        <v>12.66409434383845</v>
      </c>
      <c r="F91" s="134">
        <v>316188.6612968974</v>
      </c>
      <c r="G91" s="60"/>
    </row>
    <row r="92" spans="1:7" ht="31.5">
      <c r="A92" s="131"/>
      <c r="B92" s="132"/>
      <c r="C92" s="133"/>
      <c r="D92" s="137" t="s">
        <v>120</v>
      </c>
      <c r="E92" s="129">
        <f t="shared" si="0"/>
        <v>13.405590445424334</v>
      </c>
      <c r="F92" s="134">
        <v>663703.2695869369</v>
      </c>
      <c r="G92" s="60"/>
    </row>
    <row r="93" spans="1:7" ht="15.75">
      <c r="A93" s="131"/>
      <c r="B93" s="132"/>
      <c r="C93" s="133"/>
      <c r="D93" s="135" t="s">
        <v>121</v>
      </c>
      <c r="E93" s="129">
        <f t="shared" si="0"/>
        <v>14.924551346247728</v>
      </c>
      <c r="F93" s="134">
        <v>3031449.1978023443</v>
      </c>
      <c r="G93" s="60"/>
    </row>
    <row r="94" spans="1:7" ht="15.75">
      <c r="A94" s="131"/>
      <c r="B94" s="132"/>
      <c r="C94" s="133"/>
      <c r="D94" s="137" t="s">
        <v>122</v>
      </c>
      <c r="E94" s="129">
        <f t="shared" si="0"/>
        <v>13.111599221226971</v>
      </c>
      <c r="F94" s="134">
        <v>494646.78502070473</v>
      </c>
      <c r="G94" s="60"/>
    </row>
    <row r="95" spans="1:7" ht="15.75">
      <c r="A95" s="131"/>
      <c r="B95" s="132"/>
      <c r="C95" s="133"/>
      <c r="D95" s="137" t="s">
        <v>123</v>
      </c>
      <c r="E95" s="129">
        <f t="shared" si="0"/>
        <v>12.637373645664212</v>
      </c>
      <c r="F95" s="134">
        <v>307851.7594677848</v>
      </c>
      <c r="G95" s="60"/>
    </row>
    <row r="96" spans="1:7" ht="15.75">
      <c r="A96" s="131"/>
      <c r="B96" s="132"/>
      <c r="C96" s="133"/>
      <c r="D96" s="137" t="s">
        <v>124</v>
      </c>
      <c r="E96" s="129">
        <f t="shared" si="0"/>
        <v>12.59103866002377</v>
      </c>
      <c r="F96" s="134">
        <v>293912.87534058286</v>
      </c>
      <c r="G96" s="60"/>
    </row>
    <row r="97" spans="1:7" ht="15.75">
      <c r="A97" s="131"/>
      <c r="B97" s="132"/>
      <c r="C97" s="133"/>
      <c r="D97" s="137" t="s">
        <v>125</v>
      </c>
      <c r="E97" s="129">
        <f t="shared" si="0"/>
        <v>13.222049656110825</v>
      </c>
      <c r="F97" s="134">
        <v>552412.1284030201</v>
      </c>
      <c r="G97" s="60"/>
    </row>
    <row r="98" spans="1:7" ht="15.75">
      <c r="A98" s="131"/>
      <c r="B98" s="132"/>
      <c r="C98" s="133"/>
      <c r="D98" s="137" t="s">
        <v>126</v>
      </c>
      <c r="E98" s="129">
        <f t="shared" si="0"/>
        <v>12.637907951660479</v>
      </c>
      <c r="F98" s="134">
        <v>308016.29045986355</v>
      </c>
      <c r="G98" s="60"/>
    </row>
    <row r="99" spans="1:7" ht="15.75">
      <c r="A99" s="131"/>
      <c r="B99" s="132"/>
      <c r="C99" s="133"/>
      <c r="D99" s="135" t="s">
        <v>127</v>
      </c>
      <c r="E99" s="129">
        <f aca="true" t="shared" si="1" ref="E99:E115">LN(F99)</f>
        <v>14.013821462010773</v>
      </c>
      <c r="F99" s="134">
        <v>1219341.4330817775</v>
      </c>
      <c r="G99" s="60"/>
    </row>
    <row r="100" spans="1:7" ht="15.75">
      <c r="A100" s="131"/>
      <c r="B100" s="132"/>
      <c r="C100" s="133"/>
      <c r="D100" s="137" t="s">
        <v>128</v>
      </c>
      <c r="E100" s="129">
        <f t="shared" si="1"/>
        <v>13.586960602641557</v>
      </c>
      <c r="F100" s="134">
        <v>795686.5474333778</v>
      </c>
      <c r="G100" s="60"/>
    </row>
    <row r="101" spans="1:7" ht="15.75">
      <c r="A101" s="131"/>
      <c r="B101" s="132"/>
      <c r="C101" s="133"/>
      <c r="D101" s="137" t="s">
        <v>129</v>
      </c>
      <c r="E101" s="129">
        <f t="shared" si="1"/>
        <v>13.108515808183164</v>
      </c>
      <c r="F101" s="134">
        <v>493123.93366809114</v>
      </c>
      <c r="G101" s="60"/>
    </row>
    <row r="102" spans="1:7" ht="31.5">
      <c r="A102" s="131"/>
      <c r="B102" s="132"/>
      <c r="C102" s="133"/>
      <c r="D102" s="137" t="s">
        <v>130</v>
      </c>
      <c r="E102" s="129">
        <f t="shared" si="1"/>
        <v>13.305104678016686</v>
      </c>
      <c r="F102" s="134">
        <v>600251.8991538995</v>
      </c>
      <c r="G102" s="60"/>
    </row>
    <row r="103" spans="1:7" ht="15.75">
      <c r="A103" s="131"/>
      <c r="B103" s="132"/>
      <c r="C103" s="133"/>
      <c r="D103" s="137" t="s">
        <v>131</v>
      </c>
      <c r="E103" s="129">
        <f t="shared" si="1"/>
        <v>13.007162660813343</v>
      </c>
      <c r="F103" s="134">
        <v>445593.62494360266</v>
      </c>
      <c r="G103" s="60"/>
    </row>
    <row r="104" spans="1:7" ht="15.75">
      <c r="A104" s="131"/>
      <c r="B104" s="132"/>
      <c r="C104" s="133"/>
      <c r="D104" s="137" t="s">
        <v>132</v>
      </c>
      <c r="E104" s="129">
        <f t="shared" si="1"/>
        <v>13.386331130848742</v>
      </c>
      <c r="F104" s="134">
        <v>651043.1039143126</v>
      </c>
      <c r="G104" s="60"/>
    </row>
    <row r="105" spans="1:7" ht="15.75">
      <c r="A105" s="131"/>
      <c r="B105" s="132"/>
      <c r="C105" s="133"/>
      <c r="D105" s="137" t="s">
        <v>133</v>
      </c>
      <c r="E105" s="129">
        <f t="shared" si="1"/>
        <v>12.752627460964105</v>
      </c>
      <c r="F105" s="134">
        <v>345458.3831531595</v>
      </c>
      <c r="G105" s="60"/>
    </row>
    <row r="106" spans="1:7" ht="31.5">
      <c r="A106" s="131"/>
      <c r="B106" s="132"/>
      <c r="C106" s="133"/>
      <c r="D106" s="137" t="s">
        <v>134</v>
      </c>
      <c r="E106" s="129">
        <f t="shared" si="1"/>
        <v>14.253613380026396</v>
      </c>
      <c r="F106" s="134">
        <v>1549764.2491833472</v>
      </c>
      <c r="G106" s="60"/>
    </row>
    <row r="107" spans="1:7" ht="15.75">
      <c r="A107" s="131"/>
      <c r="B107" s="132"/>
      <c r="C107" s="133"/>
      <c r="D107" s="137" t="s">
        <v>135</v>
      </c>
      <c r="E107" s="129">
        <f t="shared" si="1"/>
        <v>12.93509795840011</v>
      </c>
      <c r="F107" s="134">
        <v>414611.80773413327</v>
      </c>
      <c r="G107" s="60"/>
    </row>
    <row r="108" spans="1:7" ht="15.75">
      <c r="A108" s="131"/>
      <c r="B108" s="132"/>
      <c r="C108" s="133"/>
      <c r="D108" s="137" t="s">
        <v>136</v>
      </c>
      <c r="E108" s="129">
        <f t="shared" si="1"/>
        <v>13.853777806534872</v>
      </c>
      <c r="F108" s="134">
        <v>1039008.8694130504</v>
      </c>
      <c r="G108" s="60"/>
    </row>
    <row r="109" spans="1:7" ht="15.75">
      <c r="A109" s="131"/>
      <c r="B109" s="132"/>
      <c r="C109" s="133"/>
      <c r="D109" s="137" t="s">
        <v>137</v>
      </c>
      <c r="E109" s="129">
        <f t="shared" si="1"/>
        <v>13.391363648094536</v>
      </c>
      <c r="F109" s="134">
        <v>654327.7476433233</v>
      </c>
      <c r="G109" s="60"/>
    </row>
    <row r="110" spans="1:7" ht="15.75">
      <c r="A110" s="131"/>
      <c r="B110" s="132"/>
      <c r="C110" s="133"/>
      <c r="D110" s="137" t="s">
        <v>138</v>
      </c>
      <c r="E110" s="129">
        <f t="shared" si="1"/>
        <v>13.44578642674413</v>
      </c>
      <c r="F110" s="134">
        <v>690924.9089604483</v>
      </c>
      <c r="G110" s="60"/>
    </row>
    <row r="111" spans="1:7" ht="15.75">
      <c r="A111" s="131"/>
      <c r="B111" s="132"/>
      <c r="C111" s="133"/>
      <c r="D111" s="137" t="s">
        <v>139</v>
      </c>
      <c r="E111" s="129">
        <f t="shared" si="1"/>
        <v>13.39856179038281</v>
      </c>
      <c r="F111" s="134">
        <v>659054.6840446163</v>
      </c>
      <c r="G111" s="60"/>
    </row>
    <row r="112" spans="1:7" ht="15.75">
      <c r="A112" s="131"/>
      <c r="B112" s="132"/>
      <c r="C112" s="133"/>
      <c r="D112" s="137" t="s">
        <v>140</v>
      </c>
      <c r="E112" s="129">
        <f t="shared" si="1"/>
        <v>14.479855138144773</v>
      </c>
      <c r="F112" s="134">
        <v>1943216.481271477</v>
      </c>
      <c r="G112" s="60"/>
    </row>
    <row r="113" spans="1:7" ht="15.75">
      <c r="A113" s="131"/>
      <c r="B113" s="132"/>
      <c r="C113" s="133"/>
      <c r="D113" s="137" t="s">
        <v>141</v>
      </c>
      <c r="E113" s="129">
        <f t="shared" si="1"/>
        <v>15.026787619693035</v>
      </c>
      <c r="F113" s="134">
        <v>3357769.995197921</v>
      </c>
      <c r="G113" s="60"/>
    </row>
    <row r="114" spans="1:7" ht="31.5">
      <c r="A114" s="131"/>
      <c r="B114" s="132"/>
      <c r="C114" s="133"/>
      <c r="D114" s="137" t="s">
        <v>142</v>
      </c>
      <c r="E114" s="129">
        <f t="shared" si="1"/>
        <v>12.911546964962907</v>
      </c>
      <c r="F114" s="134">
        <v>404961.372486261</v>
      </c>
      <c r="G114" s="60"/>
    </row>
    <row r="115" spans="1:7" ht="31.5">
      <c r="A115" s="138"/>
      <c r="B115" s="139"/>
      <c r="C115" s="133"/>
      <c r="D115" s="137" t="s">
        <v>143</v>
      </c>
      <c r="E115" s="129">
        <f t="shared" si="1"/>
        <v>14.641950599808435</v>
      </c>
      <c r="F115" s="134">
        <v>2285169.136242356</v>
      </c>
      <c r="G115" s="60"/>
    </row>
    <row r="116" spans="3:5" ht="15">
      <c r="C116" s="123"/>
      <c r="D116" s="123"/>
      <c r="E116" s="123"/>
    </row>
  </sheetData>
  <mergeCells count="9">
    <mergeCell ref="A34:A115"/>
    <mergeCell ref="B34:B115"/>
    <mergeCell ref="G1:H1"/>
    <mergeCell ref="I1:J1"/>
    <mergeCell ref="G9:H9"/>
    <mergeCell ref="A16:A32"/>
    <mergeCell ref="B16:B32"/>
    <mergeCell ref="F28:G28"/>
    <mergeCell ref="H28:I28"/>
  </mergeCells>
  <hyperlinks>
    <hyperlink ref="G10" r:id="rId1" display="https://www.cbr.ru/hd_base/zcyc_params/zcyc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S33"/>
  <sheetViews>
    <sheetView workbookViewId="0" topLeftCell="A1">
      <selection activeCell="G27" sqref="G27"/>
    </sheetView>
  </sheetViews>
  <sheetFormatPr defaultColWidth="8.7109375" defaultRowHeight="15"/>
  <cols>
    <col min="1" max="1" width="18.7109375" style="141" bestFit="1" customWidth="1"/>
    <col min="2" max="2" width="13.7109375" style="141" bestFit="1" customWidth="1"/>
    <col min="3" max="3" width="7.140625" style="141" bestFit="1" customWidth="1"/>
    <col min="4" max="4" width="8.421875" style="141" bestFit="1" customWidth="1"/>
    <col min="5" max="5" width="7.7109375" style="141" bestFit="1" customWidth="1"/>
    <col min="6" max="6" width="7.421875" style="141" bestFit="1" customWidth="1"/>
    <col min="7" max="7" width="9.28125" style="141" bestFit="1" customWidth="1"/>
    <col min="8" max="8" width="8.7109375" style="141" customWidth="1"/>
    <col min="9" max="9" width="4.140625" style="141" bestFit="1" customWidth="1"/>
    <col min="10" max="16384" width="8.7109375" style="141" customWidth="1"/>
  </cols>
  <sheetData>
    <row r="1" spans="1:5" ht="15">
      <c r="A1" s="141" t="s">
        <v>146</v>
      </c>
      <c r="B1" s="141" t="s">
        <v>147</v>
      </c>
      <c r="D1" s="141" t="s">
        <v>148</v>
      </c>
      <c r="E1" s="141" t="s">
        <v>147</v>
      </c>
    </row>
    <row r="2" spans="1:5" ht="15">
      <c r="A2" s="141" t="s">
        <v>149</v>
      </c>
      <c r="B2" s="141">
        <v>18890</v>
      </c>
      <c r="D2" s="141">
        <v>0.02</v>
      </c>
      <c r="E2" s="142">
        <v>0.0825</v>
      </c>
    </row>
    <row r="3" spans="1:5" ht="15">
      <c r="A3" s="141" t="s">
        <v>150</v>
      </c>
      <c r="B3" s="141">
        <v>19190</v>
      </c>
      <c r="D3" s="141">
        <v>0.04</v>
      </c>
      <c r="E3" s="142">
        <v>0.0832</v>
      </c>
    </row>
    <row r="4" spans="1:5" ht="15">
      <c r="A4" s="141" t="s">
        <v>151</v>
      </c>
      <c r="B4" s="141">
        <v>20300</v>
      </c>
      <c r="D4" s="141">
        <v>0.08</v>
      </c>
      <c r="E4" s="142">
        <v>0.0836</v>
      </c>
    </row>
    <row r="5" spans="1:5" ht="15">
      <c r="A5" s="141" t="s">
        <v>152</v>
      </c>
      <c r="B5" s="141">
        <v>21430</v>
      </c>
      <c r="D5" s="141">
        <v>0.17</v>
      </c>
      <c r="E5" s="142">
        <v>0.0843</v>
      </c>
    </row>
    <row r="6" spans="1:5" ht="15">
      <c r="A6" s="141" t="s">
        <v>153</v>
      </c>
      <c r="B6" s="141">
        <v>22310</v>
      </c>
      <c r="D6" s="141">
        <v>0.25</v>
      </c>
      <c r="E6" s="142">
        <v>0.0849</v>
      </c>
    </row>
    <row r="7" spans="1:5" ht="15">
      <c r="A7" s="141" t="s">
        <v>154</v>
      </c>
      <c r="B7" s="141">
        <v>23420</v>
      </c>
      <c r="D7" s="141">
        <v>0.5</v>
      </c>
      <c r="E7" s="142">
        <v>0.0884</v>
      </c>
    </row>
    <row r="8" spans="1:5" ht="15">
      <c r="A8" s="141" t="s">
        <v>155</v>
      </c>
      <c r="B8" s="141">
        <v>24040</v>
      </c>
      <c r="D8" s="141">
        <v>1</v>
      </c>
      <c r="E8" s="142">
        <v>0.092</v>
      </c>
    </row>
    <row r="9" spans="1:5" ht="15">
      <c r="A9" s="141" t="s">
        <v>156</v>
      </c>
      <c r="B9" s="141">
        <v>23585</v>
      </c>
      <c r="D9" s="141">
        <v>2</v>
      </c>
      <c r="E9" s="142">
        <v>0.0984</v>
      </c>
    </row>
    <row r="10" spans="1:5" ht="15">
      <c r="A10" s="141" t="s">
        <v>157</v>
      </c>
      <c r="B10" s="141">
        <v>23075</v>
      </c>
      <c r="D10" s="141">
        <v>3</v>
      </c>
      <c r="E10" s="142">
        <v>0.1025</v>
      </c>
    </row>
    <row r="11" spans="1:5" ht="15">
      <c r="A11" s="141" t="s">
        <v>158</v>
      </c>
      <c r="B11" s="141">
        <v>21805</v>
      </c>
      <c r="D11" s="141">
        <v>5</v>
      </c>
      <c r="E11" s="142">
        <v>0.1056</v>
      </c>
    </row>
    <row r="12" spans="1:5" ht="15">
      <c r="A12" s="141" t="s">
        <v>159</v>
      </c>
      <c r="B12" s="141">
        <v>19915</v>
      </c>
      <c r="D12" s="141">
        <v>7</v>
      </c>
      <c r="E12" s="142">
        <v>0.1082</v>
      </c>
    </row>
    <row r="13" spans="1:5" ht="15">
      <c r="A13" s="141" t="s">
        <v>160</v>
      </c>
      <c r="B13" s="141">
        <v>19530</v>
      </c>
      <c r="D13" s="141">
        <v>10</v>
      </c>
      <c r="E13" s="142">
        <v>0.1097</v>
      </c>
    </row>
    <row r="14" spans="1:5" ht="15">
      <c r="A14" s="141" t="s">
        <v>161</v>
      </c>
      <c r="B14" s="141">
        <v>19315</v>
      </c>
      <c r="D14" s="141">
        <v>15</v>
      </c>
      <c r="E14" s="142">
        <v>0.1113</v>
      </c>
    </row>
    <row r="15" spans="1:5" ht="15">
      <c r="A15" s="141" t="s">
        <v>162</v>
      </c>
      <c r="B15" s="141">
        <v>18420</v>
      </c>
      <c r="D15" s="141">
        <v>20</v>
      </c>
      <c r="E15" s="142">
        <v>0.1117</v>
      </c>
    </row>
    <row r="18" spans="8:19" ht="15"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4" ht="15">
      <c r="A19" s="141" t="s">
        <v>146</v>
      </c>
      <c r="B19" s="141" t="s">
        <v>147</v>
      </c>
      <c r="D19" s="141" t="s">
        <v>164</v>
      </c>
    </row>
    <row r="20" spans="1:2" ht="15">
      <c r="A20" s="141" t="s">
        <v>149</v>
      </c>
      <c r="B20" s="141">
        <v>18890</v>
      </c>
    </row>
    <row r="21" spans="1:2" ht="15">
      <c r="A21" s="141" t="s">
        <v>150</v>
      </c>
      <c r="B21" s="141">
        <v>19190</v>
      </c>
    </row>
    <row r="22" spans="1:2" ht="15">
      <c r="A22" s="141" t="s">
        <v>151</v>
      </c>
      <c r="B22" s="141">
        <v>20300</v>
      </c>
    </row>
    <row r="23" spans="1:2" ht="15">
      <c r="A23" s="141" t="s">
        <v>152</v>
      </c>
      <c r="B23" s="141">
        <v>21430</v>
      </c>
    </row>
    <row r="24" spans="1:2" ht="15">
      <c r="A24" s="141" t="s">
        <v>153</v>
      </c>
      <c r="B24" s="141">
        <v>22310</v>
      </c>
    </row>
    <row r="25" spans="1:2" ht="15">
      <c r="A25" s="141" t="s">
        <v>154</v>
      </c>
      <c r="B25" s="141">
        <v>23420</v>
      </c>
    </row>
    <row r="26" spans="1:2" ht="15">
      <c r="A26" s="141" t="s">
        <v>155</v>
      </c>
      <c r="B26" s="141">
        <v>24040</v>
      </c>
    </row>
    <row r="27" spans="1:2" ht="15">
      <c r="A27" s="141" t="s">
        <v>156</v>
      </c>
      <c r="B27" s="141">
        <v>23585</v>
      </c>
    </row>
    <row r="28" spans="1:2" ht="15">
      <c r="A28" s="141" t="s">
        <v>157</v>
      </c>
      <c r="B28" s="141">
        <v>23075</v>
      </c>
    </row>
    <row r="29" spans="1:2" ht="15">
      <c r="A29" s="141" t="s">
        <v>158</v>
      </c>
      <c r="B29" s="141">
        <v>21805</v>
      </c>
    </row>
    <row r="30" spans="1:2" ht="15">
      <c r="A30" s="141" t="s">
        <v>159</v>
      </c>
      <c r="B30" s="141">
        <v>19915</v>
      </c>
    </row>
    <row r="31" spans="1:2" ht="15">
      <c r="A31" s="141" t="s">
        <v>160</v>
      </c>
      <c r="B31" s="141">
        <v>19530</v>
      </c>
    </row>
    <row r="32" spans="1:2" ht="15">
      <c r="A32" s="141" t="s">
        <v>161</v>
      </c>
      <c r="B32" s="141">
        <v>19315</v>
      </c>
    </row>
    <row r="33" spans="1:2" ht="15">
      <c r="A33" s="141" t="s">
        <v>162</v>
      </c>
      <c r="B33" s="141">
        <v>18420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2 0 f 2 f 1 7 c - 7 3 d d - 4 0 e d - 8 8 3 a - c f a b 4 b e 0 f 9 3 0 "   x m l n s = " h t t p : / / s c h e m a s . m i c r o s o f t . c o m / D a t a M a s h u p " > A A A A A K Y E A A B Q S w M E F A A C A A g A D Y M + V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N g z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Y M + V X h 8 5 l G e A Q A A I A M A A B M A H A B G b 3 J t d W x h c y 9 T Z W N 0 a W 9 u M S 5 t I K I Y A C i g F A A A A A A A A A A A A A A A A A A A A A A A A A A A A I 1 R T U v D Q B C 9 F / o f l o i S Q E x j E Q + W 4 k E v 3 k Q L H k R k 2 2 5 r o N k t u 1 t R S s E K 6 k F B E A 8 9 q B f / g I r F + t H 6 F 2 b / k Z N G b G u r G E g 2 z H s z + 9 4 b x Q o 6 E J x s x O d c J p l I J t Q u l a x I p q w c z V c Y 8 Y m d d i y S J R W m k w m C D 7 R M 0 x x B z 5 x C F z r w i t g m y 3 t r t M z s 6 G d Z c M 2 4 V r a 1 q 3 V V L a Z S s u Y F f I 8 p H f C y V x B h S l L N 1 G x e 8 K J C U K m A z p b F H p M 8 x M a 4 v h R S X Z O B P t g p S R F m 0 / 7 M d 0 G L b H r B t x z H j Q W t U E 1 9 V P F T W N 1 v b E X Y 9 h d v y o I W P M M 7 t B G P 3 q 4 5 g x e C L R 3 4 i C z 2 H X s 5 S b k q C R k u i 0 o t 5 L m D K l N 2 / w 6 3 X r c s l 2 i s E M 3 2 d c M l d Q t u 4 B 6 n P u I 3 u r U 9 T r h C S c f Q g y c k 9 C K J 5 h x J q 1 w v z H v R 9 J h 1 a 5 r Q 9 S Y A 1 z j 5 1 T Q n Q 5 3 J P X 2 f v w N k G q E 1 J g s Y N 6 5 t C L 8 0 h x j N u 7 k Y s 5 E e q T S c Q a h 3 6 O w e 3 r 4 j b Z N 4 D 1 h 6 M C f m b B D t O g t x z X G u y v 5 7 H 2 4 / 6 6 F c R p I Y 8 j 7 k d s T f q B n U 3 3 C S i Y D / X 3 b m E 1 B L A Q I t A B Q A A g A I A A 2 D P l X R 3 V a M p g A A A P g A A A A S A A A A A A A A A A A A A A A A A A A A A A B D b 2 5 m a W c v U G F j a 2 F n Z S 5 4 b W x Q S w E C L Q A U A A I A C A A N g z 5 V D 8 r p q 6 Q A A A D p A A A A E w A A A A A A A A A A A A A A A A D y A A A A W 0 N v b n R l b n R f V H l w Z X N d L n h t b F B L A Q I t A B Q A A g A I A A 2 D P l V 4 f O Z R n g E A A C A D A A A T A A A A A A A A A A A A A A A A A O M B A A B G b 3 J t d W x h c y 9 T Z W N 0 a W 9 u M S 5 t U E s F B g A A A A A D A A M A w g A A A M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U L A A A A A A A A A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5 h d m l n Y X R p b 2 5 T d G V w T m F t Z S I g V m F s d W U 9 I n P Q n d C w 0 L L Q u N C z 0 L D R h t C 4 0 Y 8 i I C 8 + P E V u d H J 5 I F R 5 c G U 9 I k Z p b G x U Y X J n Z X Q i I F Z h b H V l P S J z V G F i b G V f M F 9 f M i I g L z 4 8 R W 5 0 c n k g V H l w Z T 0 i R m l s b G V k Q 2 9 t c G x l d G V S Z X N 1 b H R U b 1 d v c m t z a G V l d C I g V m F s d W U 9 I m w x I i A v P j x F b n R y e S B U e X B l P S J R d W V y e U l E I i B W Y W x 1 Z T 0 i c z d m Y T k 1 M T g 0 L W M 5 Y j Q t N G U 5 M S 0 5 N G M 4 L W U x N W I z O W M 4 Z j I y Y y I g L z 4 8 R W 5 0 c n k g V H l w Z T 0 i R m l s b E V y c m 9 y Q 2 9 1 b n Q i I F Z h b H V l P S J s M C I g L z 4 8 R W 5 0 c n k g V H l w Z T 0 i R m l s b E x h c 3 R V c G R h d G V k I i B W Y W x 1 Z T 0 i Z D I w M j I t M D k t M z B U M T M 6 M j Q 6 M j U u M j Y w M z M w N V o i I C 8 + P E V u d H J 5 I F R 5 c G U 9 I k Z p b G x F c n J v c k N v Z G U i I F Z h b H V l P S J z V W 5 r b m 9 3 b i I g L z 4 8 R W 5 0 c n k g V H l w Z T 0 i R m l s b E N v b H V t b l R 5 c G V z I i B W Y W x 1 Z T 0 i c 0 J n T T 0 i I C 8 + P E V u d H J 5 I F R 5 c G U 9 I k Z p b G x D b 2 x 1 b W 5 O Y W 1 l c y I g V m F s d W U 9 I n N b J n F 1 b 3 Q 7 0 J 3 Q s N C 3 0 L L Q s N C 9 0 L j Q t S Z x d W 9 0 O y w m c X V v d D v Q l N C + 0 Y X Q v t C 0 0 L 3 Q v t G B 0 Y L R j C Z x d W 9 0 O 1 0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i k v Q X V 0 b 1 J l b W 9 2 Z W R D b 2 x 1 b W 5 z M S 5 7 0 J 3 Q s N C 3 0 L L Q s N C 9 0 L j Q t S w w f S Z x d W 9 0 O y w m c X V v d D t T Z W N 0 a W 9 u M S 9 U Y W J s Z S A w I C g y K S 9 B d X R v U m V t b 3 Z l Z E N v b H V t b n M x L n v Q l N C + 0 Y X Q v t C 0 0 L 3 Q v t G B 0 Y L R j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S A w I C g y K S 9 B d X R v U m V t b 3 Z l Z E N v b H V t b n M x L n v Q n d C w 0 L f Q s t C w 0 L 3 Q u N C 1 L D B 9 J n F 1 b 3 Q 7 L C Z x d W 9 0 O 1 N l Y 3 R p b 2 4 x L 1 R h Y m x l I D A g K D I p L 0 F 1 d G 9 S Z W 1 v d m V k Q 2 9 s d W 1 u c z E u e 9 C U 0 L 7 R h d C + 0 L T Q v d C + 0 Y H R g t G M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2 c 9 r c D Y i 0 W K n r D l W f 0 w I g A A A A A C A A A A A A A D Z g A A w A A A A B A A A A C 0 u m n U L r h W 1 I s O 3 y o S i 4 M 8 A A A A A A S A A A C g A A A A E A A A A H C S m + 4 x b Q Z Y M c f t X R Q d x V h Q A A A A q T 4 U a 6 p p 2 s E z w U I C V v y 3 e 8 R + 4 G d A L r j W R M A O C n b n x O n r n W 5 a p R O 2 Q t 3 q T T l W v F 1 q h S 8 0 d r h W 1 F b 7 I N N m h y G l y Q s 8 O u 5 I D d Z X U y 8 j w 7 P H z g U U A A A A B g + U Y z 4 P t c L t G 8 z T J S 4 F 4 Y U 6 L f w = < / D a t a M a s h u p > 
</file>

<file path=customXml/itemProps1.xml><?xml version="1.0" encoding="utf-8"?>
<ds:datastoreItem xmlns:ds="http://schemas.openxmlformats.org/officeDocument/2006/customXml" ds:itemID="{31A3F05A-B253-4CEA-A1F5-CA167EE5F0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Казарина Арина</dc:creator>
  <cp:keywords/>
  <dc:description/>
  <cp:lastModifiedBy>Каручкин Евгений Александрович</cp:lastModifiedBy>
  <dcterms:created xsi:type="dcterms:W3CDTF">2022-03-02T13:57:46Z</dcterms:created>
  <dcterms:modified xsi:type="dcterms:W3CDTF">2022-09-30T13:26:34Z</dcterms:modified>
  <cp:category/>
  <cp:version/>
  <cp:contentType/>
  <cp:contentStatus/>
</cp:coreProperties>
</file>